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5570" windowHeight="9750" activeTab="1"/>
  </bookViews>
  <sheets>
    <sheet name="Vejledning til arket" sheetId="5" r:id="rId1"/>
    <sheet name="Placering - individiel" sheetId="6" r:id="rId2"/>
    <sheet name="Placering - kvalifikation" sheetId="1" r:id="rId3"/>
    <sheet name="Orienteringsridt" sheetId="2" r:id="rId4"/>
    <sheet name="Gangartstest" sheetId="3" r:id="rId5"/>
    <sheet name="Forhindringsprøve" sheetId="4" r:id="rId6"/>
    <sheet name="Placering - D1 hold mesterskab" sheetId="7" r:id="rId7"/>
  </sheets>
  <definedNames>
    <definedName name="_xlnm._FilterDatabase" localSheetId="1" hidden="1">'Placering - individiel'!$A$9:$L$45</definedName>
  </definedNames>
  <calcPr calcId="145621"/>
</workbook>
</file>

<file path=xl/calcChain.xml><?xml version="1.0" encoding="utf-8"?>
<calcChain xmlns="http://schemas.openxmlformats.org/spreadsheetml/2006/main">
  <c r="D32" i="6" l="1"/>
  <c r="C32" i="6"/>
  <c r="B32" i="6"/>
  <c r="A32" i="6"/>
  <c r="A24" i="2"/>
  <c r="A23" i="2"/>
  <c r="E3" i="4"/>
  <c r="K12" i="4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14" i="3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15" i="4"/>
  <c r="A14" i="4"/>
  <c r="A21" i="6"/>
  <c r="B21" i="6"/>
  <c r="C21" i="6"/>
  <c r="D21" i="6"/>
  <c r="A24" i="6"/>
  <c r="B24" i="6"/>
  <c r="C24" i="6"/>
  <c r="D24" i="6"/>
  <c r="A11" i="6"/>
  <c r="B11" i="6"/>
  <c r="C11" i="6"/>
  <c r="D11" i="6"/>
  <c r="B12" i="6"/>
  <c r="C12" i="6"/>
  <c r="D12" i="6"/>
  <c r="B10" i="6"/>
  <c r="C10" i="6"/>
  <c r="D10" i="6"/>
  <c r="B45" i="6"/>
  <c r="C45" i="6"/>
  <c r="D45" i="6"/>
  <c r="B34" i="6"/>
  <c r="C34" i="6"/>
  <c r="D34" i="6"/>
  <c r="B41" i="6"/>
  <c r="C41" i="6"/>
  <c r="D41" i="6"/>
  <c r="B31" i="6"/>
  <c r="C31" i="6"/>
  <c r="D31" i="6"/>
  <c r="B13" i="6"/>
  <c r="C13" i="6"/>
  <c r="D13" i="6"/>
  <c r="B30" i="6"/>
  <c r="C30" i="6"/>
  <c r="D30" i="6"/>
  <c r="B14" i="6"/>
  <c r="C14" i="6"/>
  <c r="D14" i="6"/>
  <c r="B15" i="6"/>
  <c r="C15" i="6"/>
  <c r="D15" i="6"/>
  <c r="B28" i="6"/>
  <c r="C28" i="6"/>
  <c r="D28" i="6"/>
  <c r="B25" i="6"/>
  <c r="C25" i="6"/>
  <c r="D25" i="6"/>
  <c r="B27" i="6"/>
  <c r="C27" i="6"/>
  <c r="D27" i="6"/>
  <c r="B44" i="6"/>
  <c r="C44" i="6"/>
  <c r="D44" i="6"/>
  <c r="B39" i="6"/>
  <c r="C39" i="6"/>
  <c r="D39" i="6"/>
  <c r="B22" i="6"/>
  <c r="C22" i="6"/>
  <c r="D22" i="6"/>
  <c r="B40" i="6"/>
  <c r="C40" i="6"/>
  <c r="D40" i="6"/>
  <c r="B36" i="6"/>
  <c r="C36" i="6"/>
  <c r="D36" i="6"/>
  <c r="B29" i="6"/>
  <c r="C29" i="6"/>
  <c r="D29" i="6"/>
  <c r="B35" i="6"/>
  <c r="C35" i="6"/>
  <c r="D35" i="6"/>
  <c r="B20" i="6"/>
  <c r="C20" i="6"/>
  <c r="D20" i="6"/>
  <c r="B23" i="6"/>
  <c r="C23" i="6"/>
  <c r="D23" i="6"/>
  <c r="B17" i="6"/>
  <c r="C17" i="6"/>
  <c r="D17" i="6"/>
  <c r="B26" i="6"/>
  <c r="C26" i="6"/>
  <c r="D26" i="6"/>
  <c r="B16" i="6"/>
  <c r="C16" i="6"/>
  <c r="D16" i="6"/>
  <c r="B18" i="6"/>
  <c r="C18" i="6"/>
  <c r="D18" i="6"/>
  <c r="B38" i="6"/>
  <c r="C38" i="6"/>
  <c r="D38" i="6"/>
  <c r="B43" i="6"/>
  <c r="C43" i="6"/>
  <c r="D43" i="6"/>
  <c r="B19" i="6"/>
  <c r="C19" i="6"/>
  <c r="D19" i="6"/>
  <c r="B33" i="6"/>
  <c r="C33" i="6"/>
  <c r="D33" i="6"/>
  <c r="B42" i="6"/>
  <c r="C42" i="6"/>
  <c r="D42" i="6"/>
  <c r="B37" i="6"/>
  <c r="C37" i="6"/>
  <c r="D37" i="6"/>
  <c r="L49" i="4"/>
  <c r="J45" i="1" s="1"/>
  <c r="I37" i="6" s="1"/>
  <c r="L48" i="4"/>
  <c r="J44" i="1" s="1"/>
  <c r="I42" i="6" s="1"/>
  <c r="D15" i="3"/>
  <c r="E15" i="3" s="1"/>
  <c r="I11" i="1" s="1"/>
  <c r="H24" i="6" s="1"/>
  <c r="D16" i="3"/>
  <c r="E16" i="3" s="1"/>
  <c r="I12" i="1" s="1"/>
  <c r="H21" i="6" s="1"/>
  <c r="D17" i="3"/>
  <c r="E17" i="3" s="1"/>
  <c r="I13" i="1" s="1"/>
  <c r="H11" i="6" s="1"/>
  <c r="D18" i="3"/>
  <c r="E18" i="3" s="1"/>
  <c r="I14" i="1" s="1"/>
  <c r="H12" i="6" s="1"/>
  <c r="D19" i="3"/>
  <c r="E19" i="3" s="1"/>
  <c r="I15" i="1" s="1"/>
  <c r="H10" i="6" s="1"/>
  <c r="D20" i="3"/>
  <c r="E20" i="3" s="1"/>
  <c r="I16" i="1" s="1"/>
  <c r="H45" i="6" s="1"/>
  <c r="D21" i="3"/>
  <c r="E21" i="3" s="1"/>
  <c r="I17" i="1" s="1"/>
  <c r="H34" i="6" s="1"/>
  <c r="D22" i="3"/>
  <c r="E22" i="3" s="1"/>
  <c r="I18" i="1" s="1"/>
  <c r="H41" i="6" s="1"/>
  <c r="D23" i="3"/>
  <c r="E23" i="3" s="1"/>
  <c r="I19" i="1" s="1"/>
  <c r="H31" i="6" s="1"/>
  <c r="D24" i="3"/>
  <c r="E24" i="3" s="1"/>
  <c r="I20" i="1" s="1"/>
  <c r="H13" i="6" s="1"/>
  <c r="D25" i="3"/>
  <c r="E25" i="3" s="1"/>
  <c r="D26" i="3"/>
  <c r="E26" i="3"/>
  <c r="I22" i="1" s="1"/>
  <c r="H14" i="6" s="1"/>
  <c r="D27" i="3"/>
  <c r="E27" i="3" s="1"/>
  <c r="I23" i="1" s="1"/>
  <c r="H15" i="6" s="1"/>
  <c r="D28" i="3"/>
  <c r="E28" i="3" s="1"/>
  <c r="I24" i="1" s="1"/>
  <c r="H28" i="6" s="1"/>
  <c r="D29" i="3"/>
  <c r="E29" i="3" s="1"/>
  <c r="I25" i="1" s="1"/>
  <c r="H25" i="6" s="1"/>
  <c r="D30" i="3"/>
  <c r="D31" i="3"/>
  <c r="E31" i="3" s="1"/>
  <c r="I27" i="1" s="1"/>
  <c r="H44" i="6" s="1"/>
  <c r="D32" i="3"/>
  <c r="E32" i="3" s="1"/>
  <c r="I28" i="1" s="1"/>
  <c r="H39" i="6" s="1"/>
  <c r="D33" i="3"/>
  <c r="E33" i="3" s="1"/>
  <c r="I29" i="1" s="1"/>
  <c r="H22" i="6" s="1"/>
  <c r="D34" i="3"/>
  <c r="E34" i="3" s="1"/>
  <c r="I30" i="1" s="1"/>
  <c r="H40" i="6" s="1"/>
  <c r="D35" i="3"/>
  <c r="E35" i="3"/>
  <c r="I31" i="1" s="1"/>
  <c r="H36" i="6" s="1"/>
  <c r="D36" i="3"/>
  <c r="H32" i="1" s="1"/>
  <c r="G29" i="6" s="1"/>
  <c r="D37" i="3"/>
  <c r="E37" i="3"/>
  <c r="I33" i="1" s="1"/>
  <c r="H35" i="6" s="1"/>
  <c r="D38" i="3"/>
  <c r="E38" i="3" s="1"/>
  <c r="I34" i="1" s="1"/>
  <c r="H20" i="6" s="1"/>
  <c r="D39" i="3"/>
  <c r="H35" i="1" s="1"/>
  <c r="G23" i="6" s="1"/>
  <c r="D40" i="3"/>
  <c r="E40" i="3" s="1"/>
  <c r="I36" i="1" s="1"/>
  <c r="H17" i="6" s="1"/>
  <c r="D41" i="3"/>
  <c r="H37" i="1" s="1"/>
  <c r="G26" i="6" s="1"/>
  <c r="D42" i="3"/>
  <c r="H38" i="1" s="1"/>
  <c r="G16" i="6" s="1"/>
  <c r="E42" i="3"/>
  <c r="I38" i="1" s="1"/>
  <c r="H16" i="6" s="1"/>
  <c r="D43" i="3"/>
  <c r="H39" i="1" s="1"/>
  <c r="G18" i="6" s="1"/>
  <c r="D44" i="3"/>
  <c r="H40" i="1" s="1"/>
  <c r="G38" i="6" s="1"/>
  <c r="D45" i="3"/>
  <c r="E45" i="3" s="1"/>
  <c r="I41" i="1" s="1"/>
  <c r="H43" i="6" s="1"/>
  <c r="D46" i="3"/>
  <c r="E46" i="3" s="1"/>
  <c r="I42" i="1" s="1"/>
  <c r="H19" i="6" s="1"/>
  <c r="D47" i="3"/>
  <c r="H43" i="1" s="1"/>
  <c r="G33" i="6" s="1"/>
  <c r="D48" i="3"/>
  <c r="E48" i="3" s="1"/>
  <c r="I44" i="1" s="1"/>
  <c r="H42" i="6" s="1"/>
  <c r="D49" i="3"/>
  <c r="E49" i="3" s="1"/>
  <c r="I45" i="1" s="1"/>
  <c r="H37" i="6" s="1"/>
  <c r="D14" i="3"/>
  <c r="E14" i="3" s="1"/>
  <c r="I10" i="1" s="1"/>
  <c r="H32" i="6" s="1"/>
  <c r="D48" i="2"/>
  <c r="E48" i="2" s="1"/>
  <c r="G48" i="2" s="1"/>
  <c r="D49" i="2"/>
  <c r="E49" i="2" s="1"/>
  <c r="G49" i="2" s="1"/>
  <c r="H49" i="2" s="1"/>
  <c r="G36" i="1" s="1"/>
  <c r="F17" i="6" s="1"/>
  <c r="D50" i="2"/>
  <c r="E50" i="2" s="1"/>
  <c r="G50" i="2" s="1"/>
  <c r="F37" i="1" s="1"/>
  <c r="E26" i="6" s="1"/>
  <c r="D51" i="2"/>
  <c r="E51" i="2" s="1"/>
  <c r="G51" i="2" s="1"/>
  <c r="F38" i="1" s="1"/>
  <c r="E16" i="6" s="1"/>
  <c r="D52" i="2"/>
  <c r="E52" i="2" s="1"/>
  <c r="G52" i="2" s="1"/>
  <c r="H52" i="2" s="1"/>
  <c r="G39" i="1" s="1"/>
  <c r="D53" i="2"/>
  <c r="E53" i="2" s="1"/>
  <c r="G53" i="2" s="1"/>
  <c r="F40" i="1" s="1"/>
  <c r="E38" i="6" s="1"/>
  <c r="D54" i="2"/>
  <c r="E54" i="2" s="1"/>
  <c r="G54" i="2" s="1"/>
  <c r="D55" i="2"/>
  <c r="E55" i="2" s="1"/>
  <c r="G55" i="2" s="1"/>
  <c r="H55" i="2" s="1"/>
  <c r="G42" i="1" s="1"/>
  <c r="F19" i="6" s="1"/>
  <c r="D56" i="2"/>
  <c r="E56" i="2" s="1"/>
  <c r="G56" i="2" s="1"/>
  <c r="H56" i="2" s="1"/>
  <c r="G43" i="1" s="1"/>
  <c r="D57" i="2"/>
  <c r="E57" i="2"/>
  <c r="G57" i="2" s="1"/>
  <c r="D58" i="2"/>
  <c r="E58" i="2" s="1"/>
  <c r="G58" i="2" s="1"/>
  <c r="F45" i="1" s="1"/>
  <c r="E37" i="6" s="1"/>
  <c r="E43" i="3"/>
  <c r="I39" i="1" s="1"/>
  <c r="H18" i="6" s="1"/>
  <c r="H44" i="1"/>
  <c r="G42" i="6" s="1"/>
  <c r="I21" i="1"/>
  <c r="H30" i="6" s="1"/>
  <c r="H22" i="1"/>
  <c r="G14" i="6" s="1"/>
  <c r="H23" i="1"/>
  <c r="G15" i="6" s="1"/>
  <c r="H31" i="1"/>
  <c r="G36" i="6" s="1"/>
  <c r="H33" i="1"/>
  <c r="G35" i="6" s="1"/>
  <c r="H34" i="1"/>
  <c r="G20" i="6" s="1"/>
  <c r="L15" i="4"/>
  <c r="J11" i="1" s="1"/>
  <c r="I24" i="6" s="1"/>
  <c r="L16" i="4"/>
  <c r="J12" i="1" s="1"/>
  <c r="I21" i="6" s="1"/>
  <c r="L17" i="4"/>
  <c r="L18" i="4"/>
  <c r="M18" i="4" s="1"/>
  <c r="K14" i="1" s="1"/>
  <c r="J12" i="6" s="1"/>
  <c r="L19" i="4"/>
  <c r="L20" i="4"/>
  <c r="J16" i="1" s="1"/>
  <c r="I45" i="6" s="1"/>
  <c r="L21" i="4"/>
  <c r="J17" i="1" s="1"/>
  <c r="I34" i="6" s="1"/>
  <c r="L22" i="4"/>
  <c r="J18" i="1" s="1"/>
  <c r="I41" i="6" s="1"/>
  <c r="L23" i="4"/>
  <c r="J19" i="1" s="1"/>
  <c r="I31" i="6" s="1"/>
  <c r="L24" i="4"/>
  <c r="M24" i="4" s="1"/>
  <c r="K20" i="1" s="1"/>
  <c r="J13" i="6" s="1"/>
  <c r="L25" i="4"/>
  <c r="L26" i="4"/>
  <c r="J22" i="1" s="1"/>
  <c r="I14" i="6" s="1"/>
  <c r="L27" i="4"/>
  <c r="J23" i="1" s="1"/>
  <c r="I15" i="6" s="1"/>
  <c r="L28" i="4"/>
  <c r="J24" i="1" s="1"/>
  <c r="I28" i="6" s="1"/>
  <c r="L29" i="4"/>
  <c r="L30" i="4"/>
  <c r="M30" i="4" s="1"/>
  <c r="K26" i="1" s="1"/>
  <c r="J27" i="6" s="1"/>
  <c r="L31" i="4"/>
  <c r="J27" i="1" s="1"/>
  <c r="I44" i="6" s="1"/>
  <c r="L32" i="4"/>
  <c r="J28" i="1" s="1"/>
  <c r="I39" i="6" s="1"/>
  <c r="L33" i="4"/>
  <c r="L34" i="4"/>
  <c r="J30" i="1" s="1"/>
  <c r="I40" i="6" s="1"/>
  <c r="L35" i="4"/>
  <c r="J31" i="1" s="1"/>
  <c r="I36" i="6" s="1"/>
  <c r="L36" i="4"/>
  <c r="J32" i="1" s="1"/>
  <c r="I29" i="6" s="1"/>
  <c r="L37" i="4"/>
  <c r="M37" i="4" s="1"/>
  <c r="K33" i="1" s="1"/>
  <c r="J35" i="6" s="1"/>
  <c r="L38" i="4"/>
  <c r="J34" i="1" s="1"/>
  <c r="I20" i="6" s="1"/>
  <c r="L39" i="4"/>
  <c r="J35" i="1" s="1"/>
  <c r="I23" i="6" s="1"/>
  <c r="L40" i="4"/>
  <c r="J36" i="1" s="1"/>
  <c r="I17" i="6" s="1"/>
  <c r="L41" i="4"/>
  <c r="L42" i="4"/>
  <c r="M42" i="4" s="1"/>
  <c r="K38" i="1" s="1"/>
  <c r="J16" i="6" s="1"/>
  <c r="L43" i="4"/>
  <c r="J39" i="1" s="1"/>
  <c r="I18" i="6" s="1"/>
  <c r="L44" i="4"/>
  <c r="J40" i="1" s="1"/>
  <c r="I38" i="6" s="1"/>
  <c r="L45" i="4"/>
  <c r="J41" i="1" s="1"/>
  <c r="I43" i="6" s="1"/>
  <c r="L46" i="4"/>
  <c r="J42" i="1" s="1"/>
  <c r="I19" i="6" s="1"/>
  <c r="L47" i="4"/>
  <c r="J43" i="1" s="1"/>
  <c r="I33" i="6" s="1"/>
  <c r="L14" i="4"/>
  <c r="J10" i="1" s="1"/>
  <c r="I32" i="6" s="1"/>
  <c r="F6" i="2"/>
  <c r="I6" i="2" s="1"/>
  <c r="F7" i="2"/>
  <c r="I7" i="2" s="1"/>
  <c r="D47" i="2"/>
  <c r="E47" i="2" s="1"/>
  <c r="G47" i="2" s="1"/>
  <c r="D46" i="2"/>
  <c r="E46" i="2" s="1"/>
  <c r="G46" i="2" s="1"/>
  <c r="F33" i="1" s="1"/>
  <c r="E35" i="6" s="1"/>
  <c r="D45" i="2"/>
  <c r="E45" i="2" s="1"/>
  <c r="G45" i="2" s="1"/>
  <c r="D44" i="2"/>
  <c r="E44" i="2" s="1"/>
  <c r="G44" i="2" s="1"/>
  <c r="D43" i="2"/>
  <c r="E43" i="2" s="1"/>
  <c r="G43" i="2" s="1"/>
  <c r="F30" i="1" s="1"/>
  <c r="E40" i="6" s="1"/>
  <c r="D42" i="2"/>
  <c r="E42" i="2" s="1"/>
  <c r="G42" i="2" s="1"/>
  <c r="D41" i="2"/>
  <c r="E41" i="2" s="1"/>
  <c r="G41" i="2" s="1"/>
  <c r="F28" i="1" s="1"/>
  <c r="E39" i="6" s="1"/>
  <c r="D40" i="2"/>
  <c r="E40" i="2" s="1"/>
  <c r="G40" i="2" s="1"/>
  <c r="H40" i="2" s="1"/>
  <c r="G27" i="1" s="1"/>
  <c r="F44" i="6" s="1"/>
  <c r="D39" i="2"/>
  <c r="E39" i="2" s="1"/>
  <c r="G39" i="2" s="1"/>
  <c r="F26" i="1" s="1"/>
  <c r="E27" i="6" s="1"/>
  <c r="D38" i="2"/>
  <c r="E38" i="2" s="1"/>
  <c r="G38" i="2" s="1"/>
  <c r="F25" i="1" s="1"/>
  <c r="E25" i="6" s="1"/>
  <c r="D37" i="2"/>
  <c r="E37" i="2" s="1"/>
  <c r="G37" i="2" s="1"/>
  <c r="H37" i="2" s="1"/>
  <c r="G24" i="1" s="1"/>
  <c r="F28" i="6" s="1"/>
  <c r="D36" i="2"/>
  <c r="E36" i="2" s="1"/>
  <c r="G36" i="2" s="1"/>
  <c r="H36" i="2" s="1"/>
  <c r="G23" i="1" s="1"/>
  <c r="F15" i="6" s="1"/>
  <c r="D35" i="2"/>
  <c r="E35" i="2" s="1"/>
  <c r="G35" i="2" s="1"/>
  <c r="D34" i="2"/>
  <c r="E34" i="2" s="1"/>
  <c r="G34" i="2" s="1"/>
  <c r="H34" i="2" s="1"/>
  <c r="G21" i="1" s="1"/>
  <c r="D33" i="2"/>
  <c r="E33" i="2" s="1"/>
  <c r="G33" i="2" s="1"/>
  <c r="D32" i="2"/>
  <c r="E32" i="2"/>
  <c r="G32" i="2" s="1"/>
  <c r="D31" i="2"/>
  <c r="E31" i="2" s="1"/>
  <c r="G31" i="2" s="1"/>
  <c r="F18" i="1" s="1"/>
  <c r="E41" i="6" s="1"/>
  <c r="D30" i="2"/>
  <c r="E30" i="2" s="1"/>
  <c r="G30" i="2" s="1"/>
  <c r="F17" i="1" s="1"/>
  <c r="E34" i="6" s="1"/>
  <c r="D29" i="2"/>
  <c r="E29" i="2"/>
  <c r="G29" i="2" s="1"/>
  <c r="F16" i="1" s="1"/>
  <c r="E45" i="6" s="1"/>
  <c r="D28" i="2"/>
  <c r="E28" i="2" s="1"/>
  <c r="G28" i="2" s="1"/>
  <c r="D27" i="2"/>
  <c r="E27" i="2" s="1"/>
  <c r="G27" i="2" s="1"/>
  <c r="F14" i="1" s="1"/>
  <c r="E12" i="6" s="1"/>
  <c r="D26" i="2"/>
  <c r="E26" i="2" s="1"/>
  <c r="G26" i="2" s="1"/>
  <c r="F13" i="1" s="1"/>
  <c r="E11" i="6" s="1"/>
  <c r="D25" i="2"/>
  <c r="E25" i="2" s="1"/>
  <c r="G25" i="2" s="1"/>
  <c r="D24" i="2"/>
  <c r="E24" i="2" s="1"/>
  <c r="G24" i="2" s="1"/>
  <c r="F11" i="1" s="1"/>
  <c r="E24" i="6" s="1"/>
  <c r="D23" i="2"/>
  <c r="E23" i="2" s="1"/>
  <c r="G23" i="2" s="1"/>
  <c r="H23" i="2" s="1"/>
  <c r="G10" i="1" s="1"/>
  <c r="F32" i="6" s="1"/>
  <c r="A12" i="6"/>
  <c r="A10" i="6"/>
  <c r="A45" i="6"/>
  <c r="A34" i="6"/>
  <c r="A41" i="6"/>
  <c r="A31" i="6"/>
  <c r="A13" i="6"/>
  <c r="A30" i="6"/>
  <c r="A14" i="6"/>
  <c r="A15" i="6"/>
  <c r="A28" i="6"/>
  <c r="A25" i="6"/>
  <c r="A27" i="6"/>
  <c r="A44" i="6"/>
  <c r="A39" i="6"/>
  <c r="A22" i="6"/>
  <c r="A40" i="6"/>
  <c r="A36" i="6"/>
  <c r="A29" i="6"/>
  <c r="A35" i="6"/>
  <c r="A20" i="6"/>
  <c r="A23" i="6"/>
  <c r="A17" i="6"/>
  <c r="A26" i="6"/>
  <c r="A16" i="6"/>
  <c r="A18" i="6"/>
  <c r="A38" i="6"/>
  <c r="A43" i="6"/>
  <c r="A19" i="6"/>
  <c r="A33" i="6"/>
  <c r="A42" i="6"/>
  <c r="A37" i="6"/>
  <c r="K7" i="1"/>
  <c r="F43" i="1"/>
  <c r="E33" i="6" s="1"/>
  <c r="H53" i="2"/>
  <c r="G40" i="1" s="1"/>
  <c r="F38" i="6" s="1"/>
  <c r="F24" i="1"/>
  <c r="E28" i="6" s="1"/>
  <c r="H17" i="1"/>
  <c r="G34" i="6" s="1"/>
  <c r="H13" i="1"/>
  <c r="G11" i="6" s="1"/>
  <c r="H24" i="1"/>
  <c r="G28" i="6" s="1"/>
  <c r="H16" i="1"/>
  <c r="G45" i="6" s="1"/>
  <c r="J7" i="6"/>
  <c r="H20" i="1" l="1"/>
  <c r="G13" i="6" s="1"/>
  <c r="H11" i="1"/>
  <c r="G24" i="6" s="1"/>
  <c r="H42" i="1"/>
  <c r="G19" i="6" s="1"/>
  <c r="H12" i="1"/>
  <c r="G21" i="6" s="1"/>
  <c r="H10" i="1"/>
  <c r="G32" i="6" s="1"/>
  <c r="H30" i="1"/>
  <c r="G40" i="6" s="1"/>
  <c r="E47" i="3"/>
  <c r="I43" i="1" s="1"/>
  <c r="H33" i="6" s="1"/>
  <c r="E41" i="3"/>
  <c r="I37" i="1" s="1"/>
  <c r="H26" i="6" s="1"/>
  <c r="E36" i="3"/>
  <c r="I32" i="1" s="1"/>
  <c r="H29" i="6" s="1"/>
  <c r="K7" i="2"/>
  <c r="M7" i="2" s="1"/>
  <c r="M48" i="4"/>
  <c r="K44" i="1" s="1"/>
  <c r="J42" i="6" s="1"/>
  <c r="J20" i="1"/>
  <c r="I13" i="6" s="1"/>
  <c r="M44" i="4"/>
  <c r="K40" i="1" s="1"/>
  <c r="J38" i="6" s="1"/>
  <c r="M45" i="4"/>
  <c r="K41" i="1" s="1"/>
  <c r="J43" i="6" s="1"/>
  <c r="M49" i="4"/>
  <c r="K45" i="1" s="1"/>
  <c r="J37" i="6" s="1"/>
  <c r="M43" i="4"/>
  <c r="K39" i="1" s="1"/>
  <c r="J18" i="6" s="1"/>
  <c r="J33" i="1"/>
  <c r="I35" i="6" s="1"/>
  <c r="H45" i="1"/>
  <c r="G37" i="6" s="1"/>
  <c r="H41" i="1"/>
  <c r="G43" i="6" s="1"/>
  <c r="E44" i="3"/>
  <c r="I40" i="1" s="1"/>
  <c r="H38" i="6" s="1"/>
  <c r="H36" i="1"/>
  <c r="G17" i="6" s="1"/>
  <c r="E39" i="3"/>
  <c r="I35" i="1" s="1"/>
  <c r="H23" i="6" s="1"/>
  <c r="H29" i="1"/>
  <c r="G22" i="6" s="1"/>
  <c r="H28" i="1"/>
  <c r="G39" i="6" s="1"/>
  <c r="H27" i="1"/>
  <c r="G44" i="6" s="1"/>
  <c r="H25" i="1"/>
  <c r="G25" i="6" s="1"/>
  <c r="F41" i="1"/>
  <c r="E43" i="6" s="1"/>
  <c r="H54" i="2"/>
  <c r="G41" i="1" s="1"/>
  <c r="F43" i="6" s="1"/>
  <c r="H51" i="2"/>
  <c r="G38" i="1" s="1"/>
  <c r="F16" i="6" s="1"/>
  <c r="F36" i="1"/>
  <c r="E17" i="6" s="1"/>
  <c r="H43" i="2"/>
  <c r="G30" i="1" s="1"/>
  <c r="F40" i="6" s="1"/>
  <c r="H41" i="2"/>
  <c r="G28" i="1" s="1"/>
  <c r="F39" i="6" s="1"/>
  <c r="M34" i="4"/>
  <c r="K30" i="1" s="1"/>
  <c r="J40" i="6" s="1"/>
  <c r="J26" i="1"/>
  <c r="I27" i="6" s="1"/>
  <c r="M22" i="4"/>
  <c r="K18" i="1" s="1"/>
  <c r="J41" i="6" s="1"/>
  <c r="M21" i="4"/>
  <c r="K17" i="1" s="1"/>
  <c r="J34" i="6" s="1"/>
  <c r="H21" i="1"/>
  <c r="G30" i="6" s="1"/>
  <c r="H19" i="1"/>
  <c r="G31" i="6" s="1"/>
  <c r="H18" i="1"/>
  <c r="G41" i="6" s="1"/>
  <c r="H15" i="1"/>
  <c r="G10" i="6" s="1"/>
  <c r="H14" i="1"/>
  <c r="G12" i="6" s="1"/>
  <c r="M31" i="4"/>
  <c r="K27" i="1" s="1"/>
  <c r="J44" i="6" s="1"/>
  <c r="M47" i="4"/>
  <c r="K43" i="1" s="1"/>
  <c r="J33" i="6" s="1"/>
  <c r="J38" i="1"/>
  <c r="I16" i="6" s="1"/>
  <c r="M32" i="4"/>
  <c r="K28" i="1" s="1"/>
  <c r="J39" i="6" s="1"/>
  <c r="M46" i="4"/>
  <c r="K42" i="1" s="1"/>
  <c r="J19" i="6" s="1"/>
  <c r="M39" i="4"/>
  <c r="K35" i="1" s="1"/>
  <c r="J23" i="6" s="1"/>
  <c r="M35" i="4"/>
  <c r="K31" i="1" s="1"/>
  <c r="J36" i="6" s="1"/>
  <c r="M40" i="4"/>
  <c r="K36" i="1" s="1"/>
  <c r="L36" i="1" s="1"/>
  <c r="K17" i="6" s="1"/>
  <c r="M38" i="4"/>
  <c r="K34" i="1" s="1"/>
  <c r="J20" i="6" s="1"/>
  <c r="M36" i="4"/>
  <c r="K32" i="1" s="1"/>
  <c r="J29" i="6" s="1"/>
  <c r="H24" i="2"/>
  <c r="G11" i="1" s="1"/>
  <c r="F24" i="6" s="1"/>
  <c r="M26" i="4"/>
  <c r="K22" i="1" s="1"/>
  <c r="J14" i="6" s="1"/>
  <c r="J14" i="1"/>
  <c r="I12" i="6" s="1"/>
  <c r="M23" i="4"/>
  <c r="K19" i="1" s="1"/>
  <c r="J31" i="6" s="1"/>
  <c r="M20" i="4"/>
  <c r="K16" i="1" s="1"/>
  <c r="J45" i="6" s="1"/>
  <c r="M14" i="4"/>
  <c r="K10" i="1" s="1"/>
  <c r="J32" i="6" s="1"/>
  <c r="M16" i="4"/>
  <c r="K12" i="1" s="1"/>
  <c r="J21" i="6" s="1"/>
  <c r="H58" i="2"/>
  <c r="G45" i="1" s="1"/>
  <c r="F42" i="1"/>
  <c r="E19" i="6" s="1"/>
  <c r="F39" i="1"/>
  <c r="E18" i="6" s="1"/>
  <c r="F34" i="1"/>
  <c r="E20" i="6" s="1"/>
  <c r="H47" i="2"/>
  <c r="G34" i="1" s="1"/>
  <c r="F20" i="6" s="1"/>
  <c r="H48" i="2"/>
  <c r="G35" i="1" s="1"/>
  <c r="F23" i="6" s="1"/>
  <c r="F35" i="1"/>
  <c r="E23" i="6" s="1"/>
  <c r="H46" i="2"/>
  <c r="G33" i="1" s="1"/>
  <c r="F35" i="6" s="1"/>
  <c r="F32" i="1"/>
  <c r="E29" i="6" s="1"/>
  <c r="H45" i="2"/>
  <c r="G32" i="1" s="1"/>
  <c r="F29" i="6" s="1"/>
  <c r="F27" i="1"/>
  <c r="E44" i="6" s="1"/>
  <c r="H39" i="2"/>
  <c r="G26" i="1" s="1"/>
  <c r="F23" i="1"/>
  <c r="E15" i="6" s="1"/>
  <c r="F22" i="1"/>
  <c r="E14" i="6" s="1"/>
  <c r="H35" i="2"/>
  <c r="G22" i="1" s="1"/>
  <c r="F14" i="6" s="1"/>
  <c r="F20" i="1"/>
  <c r="E13" i="6" s="1"/>
  <c r="H33" i="2"/>
  <c r="G20" i="1" s="1"/>
  <c r="L20" i="1" s="1"/>
  <c r="K13" i="6" s="1"/>
  <c r="H31" i="2"/>
  <c r="G18" i="1" s="1"/>
  <c r="H28" i="2"/>
  <c r="G15" i="1" s="1"/>
  <c r="F10" i="6" s="1"/>
  <c r="F15" i="1"/>
  <c r="E10" i="6" s="1"/>
  <c r="H29" i="2"/>
  <c r="G16" i="1" s="1"/>
  <c r="F45" i="6" s="1"/>
  <c r="H27" i="2"/>
  <c r="G14" i="1" s="1"/>
  <c r="H26" i="2"/>
  <c r="G13" i="1" s="1"/>
  <c r="F11" i="6" s="1"/>
  <c r="H25" i="2"/>
  <c r="G12" i="1" s="1"/>
  <c r="F21" i="6" s="1"/>
  <c r="F12" i="1"/>
  <c r="E21" i="6" s="1"/>
  <c r="F10" i="1"/>
  <c r="E32" i="6" s="1"/>
  <c r="F27" i="6"/>
  <c r="F30" i="6"/>
  <c r="K6" i="2"/>
  <c r="M6" i="2" s="1"/>
  <c r="H38" i="2"/>
  <c r="G25" i="1" s="1"/>
  <c r="H44" i="2"/>
  <c r="G31" i="1" s="1"/>
  <c r="F31" i="1"/>
  <c r="E36" i="6" s="1"/>
  <c r="J13" i="1"/>
  <c r="I11" i="6" s="1"/>
  <c r="M17" i="4"/>
  <c r="K13" i="1" s="1"/>
  <c r="J11" i="6" s="1"/>
  <c r="H57" i="2"/>
  <c r="G44" i="1" s="1"/>
  <c r="F44" i="1"/>
  <c r="E42" i="6" s="1"/>
  <c r="F18" i="6"/>
  <c r="F33" i="6"/>
  <c r="M15" i="4"/>
  <c r="K11" i="1" s="1"/>
  <c r="J24" i="6" s="1"/>
  <c r="H30" i="2"/>
  <c r="G17" i="1" s="1"/>
  <c r="H50" i="2"/>
  <c r="G37" i="1" s="1"/>
  <c r="F19" i="1"/>
  <c r="E31" i="6" s="1"/>
  <c r="H32" i="2"/>
  <c r="G19" i="1" s="1"/>
  <c r="F29" i="1"/>
  <c r="E22" i="6" s="1"/>
  <c r="H42" i="2"/>
  <c r="G29" i="1" s="1"/>
  <c r="J37" i="1"/>
  <c r="I26" i="6" s="1"/>
  <c r="M41" i="4"/>
  <c r="K37" i="1" s="1"/>
  <c r="J26" i="6" s="1"/>
  <c r="J25" i="1"/>
  <c r="I25" i="6" s="1"/>
  <c r="M29" i="4"/>
  <c r="K25" i="1" s="1"/>
  <c r="J25" i="6" s="1"/>
  <c r="F21" i="1"/>
  <c r="E30" i="6" s="1"/>
  <c r="J29" i="1"/>
  <c r="I22" i="6" s="1"/>
  <c r="M33" i="4"/>
  <c r="K29" i="1" s="1"/>
  <c r="J22" i="6" s="1"/>
  <c r="J21" i="1"/>
  <c r="I30" i="6" s="1"/>
  <c r="M25" i="4"/>
  <c r="K21" i="1" s="1"/>
  <c r="J30" i="6" s="1"/>
  <c r="J15" i="1"/>
  <c r="I10" i="6" s="1"/>
  <c r="M19" i="4"/>
  <c r="K15" i="1" s="1"/>
  <c r="J10" i="6" s="1"/>
  <c r="E30" i="3"/>
  <c r="I26" i="1" s="1"/>
  <c r="H27" i="6" s="1"/>
  <c r="H26" i="1"/>
  <c r="G27" i="6" s="1"/>
  <c r="M28" i="4"/>
  <c r="K24" i="1" s="1"/>
  <c r="M27" i="4"/>
  <c r="K23" i="1" s="1"/>
  <c r="J15" i="6" s="1"/>
  <c r="J17" i="6" l="1"/>
  <c r="L43" i="1"/>
  <c r="K33" i="6" s="1"/>
  <c r="L39" i="1"/>
  <c r="K18" i="6" s="1"/>
  <c r="L40" i="1"/>
  <c r="K38" i="6" s="1"/>
  <c r="L41" i="1"/>
  <c r="K43" i="6" s="1"/>
  <c r="L38" i="1"/>
  <c r="K16" i="6" s="1"/>
  <c r="L22" i="1"/>
  <c r="K14" i="6" s="1"/>
  <c r="L27" i="1"/>
  <c r="K44" i="6" s="1"/>
  <c r="L30" i="1"/>
  <c r="K40" i="6" s="1"/>
  <c r="L18" i="1"/>
  <c r="K41" i="6" s="1"/>
  <c r="L16" i="1"/>
  <c r="K45" i="6" s="1"/>
  <c r="L10" i="1"/>
  <c r="K32" i="6" s="1"/>
  <c r="L28" i="1"/>
  <c r="K39" i="6" s="1"/>
  <c r="L23" i="1"/>
  <c r="K15" i="6" s="1"/>
  <c r="L42" i="1"/>
  <c r="K19" i="6" s="1"/>
  <c r="L32" i="1"/>
  <c r="K29" i="6" s="1"/>
  <c r="L34" i="1"/>
  <c r="K20" i="6" s="1"/>
  <c r="F13" i="6"/>
  <c r="L12" i="1"/>
  <c r="K21" i="6" s="1"/>
  <c r="F37" i="6"/>
  <c r="L45" i="1"/>
  <c r="K37" i="6" s="1"/>
  <c r="L35" i="1"/>
  <c r="K23" i="6" s="1"/>
  <c r="L33" i="1"/>
  <c r="K35" i="6" s="1"/>
  <c r="F41" i="6"/>
  <c r="F12" i="6"/>
  <c r="L14" i="1"/>
  <c r="K12" i="6" s="1"/>
  <c r="L15" i="1"/>
  <c r="K10" i="6" s="1"/>
  <c r="L25" i="1"/>
  <c r="K25" i="6" s="1"/>
  <c r="F25" i="6"/>
  <c r="F22" i="6"/>
  <c r="L29" i="1"/>
  <c r="K22" i="6" s="1"/>
  <c r="F31" i="6"/>
  <c r="L19" i="1"/>
  <c r="K31" i="6" s="1"/>
  <c r="F26" i="6"/>
  <c r="L37" i="1"/>
  <c r="K26" i="6" s="1"/>
  <c r="L21" i="1"/>
  <c r="K30" i="6" s="1"/>
  <c r="L26" i="1"/>
  <c r="K27" i="6" s="1"/>
  <c r="L11" i="1"/>
  <c r="K24" i="6" s="1"/>
  <c r="J28" i="6"/>
  <c r="L24" i="1"/>
  <c r="K28" i="6" s="1"/>
  <c r="L13" i="1"/>
  <c r="K11" i="6" s="1"/>
  <c r="F34" i="6"/>
  <c r="L17" i="1"/>
  <c r="K34" i="6" s="1"/>
  <c r="F42" i="6"/>
  <c r="L44" i="1"/>
  <c r="K42" i="6" s="1"/>
  <c r="F36" i="6"/>
  <c r="L31" i="1"/>
  <c r="K36" i="6" s="1"/>
</calcChain>
</file>

<file path=xl/sharedStrings.xml><?xml version="1.0" encoding="utf-8"?>
<sst xmlns="http://schemas.openxmlformats.org/spreadsheetml/2006/main" count="298" uniqueCount="200">
  <si>
    <t>Hest</t>
  </si>
  <si>
    <t>Res. O</t>
  </si>
  <si>
    <t>Res. G</t>
  </si>
  <si>
    <t>Res. F</t>
  </si>
  <si>
    <t xml:space="preserve">Plac. </t>
  </si>
  <si>
    <t>Pct. O</t>
  </si>
  <si>
    <t>Pct. G</t>
  </si>
  <si>
    <t>Pct. F</t>
  </si>
  <si>
    <t>Skridt</t>
  </si>
  <si>
    <t>Start-nr.</t>
  </si>
  <si>
    <t>Klub</t>
  </si>
  <si>
    <t>s</t>
  </si>
  <si>
    <t>Antal forhindringer</t>
  </si>
  <si>
    <t xml:space="preserve">Maxpoint </t>
  </si>
  <si>
    <t>Orienteringsridt</t>
  </si>
  <si>
    <t>Tildeling af points</t>
  </si>
  <si>
    <t>Diff. til idealtid</t>
  </si>
  <si>
    <t>Point</t>
  </si>
  <si>
    <t>Pct.</t>
  </si>
  <si>
    <t>Min hastighed (km/t)</t>
  </si>
  <si>
    <t>Max hastighed (km/t)</t>
  </si>
  <si>
    <t>Rutens længde (km)</t>
  </si>
  <si>
    <t xml:space="preserve">svarer til </t>
  </si>
  <si>
    <t>Max idealtid</t>
  </si>
  <si>
    <t>Min idealtid</t>
  </si>
  <si>
    <t>minutter</t>
  </si>
  <si>
    <t>Tid i alt (tt:mm:ss)</t>
  </si>
  <si>
    <t xml:space="preserve">Skriv max idealtiden her i </t>
  </si>
  <si>
    <t xml:space="preserve">tt:mm:ss </t>
  </si>
  <si>
    <t xml:space="preserve">Skriv min idealtiden her i </t>
  </si>
  <si>
    <t xml:space="preserve">Dato </t>
  </si>
  <si>
    <t>Sted</t>
  </si>
  <si>
    <t>Gangartstest</t>
  </si>
  <si>
    <t>Fratræk i point ved fejl</t>
  </si>
  <si>
    <t xml:space="preserve"> - 1 point ved: ujævnt tempo, eller hvis hesten slingrer og ikke bliver i det samme spor</t>
  </si>
  <si>
    <t>Point total</t>
  </si>
  <si>
    <t>Evt. Bemærkning</t>
  </si>
  <si>
    <t xml:space="preserve">Gangartestest max 20 point </t>
  </si>
  <si>
    <r>
      <rPr>
        <b/>
        <sz val="12"/>
        <rFont val="Calibri"/>
        <family val="2"/>
      </rPr>
      <t>10 point for galop (9 ved trav / tölt) - 10 point for skridt</t>
    </r>
  </si>
  <si>
    <t>Forhindringsprøve</t>
  </si>
  <si>
    <t>giver</t>
  </si>
  <si>
    <t>Forhindrings-nr.</t>
  </si>
  <si>
    <t>Point i</t>
  </si>
  <si>
    <t>alt</t>
  </si>
  <si>
    <t>Total</t>
  </si>
  <si>
    <t>Rytter</t>
  </si>
  <si>
    <t>Max point:</t>
  </si>
  <si>
    <t>Starttid (tt:mm:ss)</t>
  </si>
  <si>
    <t>Sluttid (tt:mm:ss)</t>
  </si>
  <si>
    <t>Hvis hesten føres i snor eller rytteren modtager hjælp fra andre end dommeren trækker det 2 point ned i de opnåede point ved hver forhindring.</t>
  </si>
  <si>
    <t>Ved hjælp af forrytter eller ”trækker” trækkes 2 point fra det samlede antal point</t>
  </si>
  <si>
    <t xml:space="preserve"> - 2 point ved: hesten falder ud af gangarten eller træder ud over markeringen</t>
  </si>
  <si>
    <t>Vejledning til TREC-resultatark</t>
  </si>
  <si>
    <t xml:space="preserve">Dette ark er lavet for at lette resultatindsamlingen og -formidlingen ved TREC stævner i Danmark. </t>
  </si>
  <si>
    <t xml:space="preserve">I nogle af arkene beregnes point og/eller procent automatisk, i andre af arkene skal point og/eller </t>
  </si>
  <si>
    <t xml:space="preserve">procent beregnes manuelt. Se vejledningen nedenfor og på det enkelte ark. </t>
  </si>
  <si>
    <t xml:space="preserve">Nogle af felterne har en farve, enten lys grøn eller lys grå. Felter med lyse grøn farve skal udfyldes af </t>
  </si>
  <si>
    <t xml:space="preserve">arrangøren, lyse grå felter må der IKKE ændres i. De lyse grå felter indeholder formler, som beregner tider, </t>
  </si>
  <si>
    <t xml:space="preserve">point og procenter, og de må derfor ikke ændres hvis arket skal fungere efter hensigten. </t>
  </si>
  <si>
    <t>Se desuden vejledning til bedømmelse i Breddereglementet under TREC og på bilagene til TREC-reglementet.</t>
  </si>
  <si>
    <t xml:space="preserve">startnummeret automatisk til de andre ark, lige som rytterens resultater automatisk overføres fra arkene for </t>
  </si>
  <si>
    <t xml:space="preserve">de enkelte delelmenter til arket med de samlede resultater. </t>
  </si>
  <si>
    <t>Bedømmelsesvejledninger findes for alle TRECs delelementer og prøver til forhindringsprøven i bredderegle-</t>
  </si>
  <si>
    <t>mentet - TREC og i bilagene dertil.</t>
  </si>
  <si>
    <t>God fornøjelse!</t>
  </si>
  <si>
    <t xml:space="preserve">Noter de valgte forhindringer i de grønne felter i kolonne 1-10. Tag dig ikke af beskeden "#DIV/0!" i kolonne N, den ændres til den korrekte  </t>
  </si>
  <si>
    <t>procent, når du har indtastet antallet af forhindringer.</t>
  </si>
  <si>
    <t>ind i arket med forhindringsprøven.</t>
  </si>
  <si>
    <t>Galop/ trav/tølt</t>
  </si>
  <si>
    <t>Placeringstabel</t>
  </si>
  <si>
    <t>Når alle resultater er indtastet i arkene Orienteringsridt, Gangartstest og Forhindringsprøve overføres de automatisk til dette ark.</t>
  </si>
  <si>
    <t>Resultatlisten sorteres så automatisk til en placeringstabel med vinderen øverst. I kolonnen plac. skrives placringernemanuelt ind (1, 2, 3 osv.)</t>
  </si>
  <si>
    <r>
      <rPr>
        <b/>
        <sz val="12"/>
        <color indexed="10"/>
        <rFont val="Calibri"/>
        <family val="2"/>
      </rPr>
      <t xml:space="preserve">NB: </t>
    </r>
    <r>
      <rPr>
        <b/>
        <sz val="12"/>
        <color indexed="8"/>
        <rFont val="Calibri"/>
        <family val="2"/>
      </rPr>
      <t>Tag dig ikke af beskeden "#DIV/0!" i kolonne K og L, det ændres automatisk til den rette procent, når der er tastet antallet af forhindringer</t>
    </r>
  </si>
  <si>
    <t>Resultatarket består af fem delark: Placering, Samlet resultat, Orienteringsridt, Gangartstest og Forhindringsprøve.</t>
  </si>
  <si>
    <r>
      <t xml:space="preserve">Skriv rytternes startnumre, navne og navnet på hesten på arket med </t>
    </r>
    <r>
      <rPr>
        <b/>
        <sz val="11"/>
        <color indexed="8"/>
        <rFont val="Calibri"/>
        <family val="2"/>
      </rPr>
      <t>samlede resultater</t>
    </r>
    <r>
      <rPr>
        <sz val="11"/>
        <color theme="1"/>
        <rFont val="Calibri"/>
        <family val="2"/>
        <scheme val="minor"/>
      </rPr>
      <t>, så overføres</t>
    </r>
  </si>
  <si>
    <t xml:space="preserve">Sorter ved  </t>
  </si>
  <si>
    <t>pen herunder</t>
  </si>
  <si>
    <t>tryk på knap-</t>
  </si>
  <si>
    <r>
      <t xml:space="preserve">Når ALLE resultater er på plads klikkes på den lille "sorter-knap" med pilen ved </t>
    </r>
    <r>
      <rPr>
        <b/>
        <sz val="11"/>
        <color indexed="10"/>
        <rFont val="Calibri"/>
        <family val="2"/>
      </rPr>
      <t>Total</t>
    </r>
    <r>
      <rPr>
        <b/>
        <sz val="11"/>
        <color indexed="8"/>
        <rFont val="Calibri"/>
        <family val="2"/>
      </rPr>
      <t>, og der vælges "Sorter med størte først"</t>
    </r>
  </si>
  <si>
    <t>=</t>
  </si>
  <si>
    <t>timer</t>
  </si>
  <si>
    <t>min</t>
  </si>
  <si>
    <t>sek</t>
  </si>
  <si>
    <t>Fejl rute</t>
  </si>
  <si>
    <r>
      <rPr>
        <b/>
        <sz val="12"/>
        <rFont val="Calibri"/>
        <family val="2"/>
      </rPr>
      <t>50</t>
    </r>
    <r>
      <rPr>
        <b/>
        <sz val="12"/>
        <color indexed="8"/>
        <rFont val="Calibri"/>
        <family val="2"/>
      </rPr>
      <t xml:space="preserve"> point - overskridelse af fejlfri tid fratrække 1 point pr. påbegyndt minut</t>
    </r>
  </si>
  <si>
    <t>Ved fejl rute gives –2 point for hver fejlridning. Skriv selv fejlpointene ind her</t>
  </si>
  <si>
    <r>
      <t xml:space="preserve">Max </t>
    </r>
    <r>
      <rPr>
        <b/>
        <sz val="11"/>
        <rFont val="Calibri"/>
        <family val="2"/>
      </rPr>
      <t>10 point pr. forhindring - 0 point, hvis forhindring fravælges</t>
    </r>
  </si>
  <si>
    <t xml:space="preserve">For clearroundklasser: </t>
  </si>
  <si>
    <t>For idealhastighedsklasser er max og min idealtiden den samme</t>
  </si>
  <si>
    <t>Ride gennem vand</t>
  </si>
  <si>
    <t>Springe over en træstamme</t>
  </si>
  <si>
    <t>Tre kløver</t>
  </si>
  <si>
    <t>Ride gennem en labyrint</t>
  </si>
  <si>
    <t>Tilbagetrædning omkring et hjørne</t>
  </si>
  <si>
    <t>Ride slalom</t>
  </si>
  <si>
    <t>Ride over en bro</t>
  </si>
  <si>
    <t>Ride under vasketøj</t>
  </si>
  <si>
    <t>Mølle</t>
  </si>
  <si>
    <t>Føre hesten gennem smal passage</t>
  </si>
  <si>
    <t>Hold</t>
  </si>
  <si>
    <t>26. april 2015</t>
  </si>
  <si>
    <t>Storkøbenhavns Rideklub</t>
  </si>
  <si>
    <t xml:space="preserve">Resultatliste TREC stævne for kvalifikationsklasse (Blå rute)   </t>
  </si>
  <si>
    <t>Lene Engholm</t>
  </si>
  <si>
    <t>Cavallo</t>
  </si>
  <si>
    <t>Matilde Enevoldsen Lundbæk</t>
  </si>
  <si>
    <t>La'cour De'lux</t>
  </si>
  <si>
    <t>Louise Grunnet</t>
  </si>
  <si>
    <t>Friendly</t>
  </si>
  <si>
    <t>Mette Volmer</t>
  </si>
  <si>
    <t>Bluewater Humber</t>
  </si>
  <si>
    <t>Simone Ørum</t>
  </si>
  <si>
    <t>Al Fahesg OX</t>
  </si>
  <si>
    <t>Pia Kurylak</t>
  </si>
  <si>
    <t>Zapatero</t>
  </si>
  <si>
    <t>Trine Dalitz</t>
  </si>
  <si>
    <t>Morgan the red</t>
  </si>
  <si>
    <t>Malena Poulsen</t>
  </si>
  <si>
    <t>Gunnar</t>
  </si>
  <si>
    <t>Anja Akkermann</t>
  </si>
  <si>
    <t>Alice Akkermann</t>
  </si>
  <si>
    <t>Sisse Bruun</t>
  </si>
  <si>
    <t>Blævar fra Troldebo</t>
  </si>
  <si>
    <t>Lisbeth Arredondo</t>
  </si>
  <si>
    <t>Baloo</t>
  </si>
  <si>
    <t>Camilla Poulsen</t>
  </si>
  <si>
    <t>Gustur fra Gultentorp</t>
  </si>
  <si>
    <t>Cecilie Pedersen</t>
  </si>
  <si>
    <t>Luna</t>
  </si>
  <si>
    <t>Signe Pilgaard Laursen</t>
  </si>
  <si>
    <t>Paragraff</t>
  </si>
  <si>
    <t>Sanne Løth Mikkelsen</t>
  </si>
  <si>
    <t>Lucky Lurito DM</t>
  </si>
  <si>
    <t>Anders Bo Rasmussen</t>
  </si>
  <si>
    <t>Corvette Imperial</t>
  </si>
  <si>
    <t>Andrea Bloch Johansen</t>
  </si>
  <si>
    <t>Dorina</t>
  </si>
  <si>
    <t>Gerd Maria Dalsgaard</t>
  </si>
  <si>
    <t>Lausanne</t>
  </si>
  <si>
    <t>Salli Pedersen</t>
  </si>
  <si>
    <t>Hrafnstjarna fra Trehuse</t>
  </si>
  <si>
    <t>Pia Friis</t>
  </si>
  <si>
    <t>Argeisli fra Debelmose</t>
  </si>
  <si>
    <t>Berte Asmussen</t>
  </si>
  <si>
    <t>Halle Berry</t>
  </si>
  <si>
    <t>Gitte Dencker</t>
  </si>
  <si>
    <t>Charlie</t>
  </si>
  <si>
    <t>Julie Refnov</t>
  </si>
  <si>
    <t>Caju</t>
  </si>
  <si>
    <t>Christina Keppie</t>
  </si>
  <si>
    <t>Findus</t>
  </si>
  <si>
    <t>Gry Albrektsen</t>
  </si>
  <si>
    <t>Kirkeby's Cassio</t>
  </si>
  <si>
    <t>Maria Nicolajsen</t>
  </si>
  <si>
    <t>Hugo</t>
  </si>
  <si>
    <t>Susanne Holst Larsen</t>
  </si>
  <si>
    <t>Stjarni fra Fogedgården</t>
  </si>
  <si>
    <t>Hanne Møller</t>
  </si>
  <si>
    <t>Skuggi fra Akskær</t>
  </si>
  <si>
    <t>Eva Totzki</t>
  </si>
  <si>
    <t>ôdinn fra Lille Nørregaard</t>
  </si>
  <si>
    <t>Sasha Bech Petersen</t>
  </si>
  <si>
    <t>Firfod Brdr. Olsen</t>
  </si>
  <si>
    <t>Channe Bech Petersen</t>
  </si>
  <si>
    <t>Firfod Jitterbug</t>
  </si>
  <si>
    <t>Lena Beck Johansen</t>
  </si>
  <si>
    <t>Imke</t>
  </si>
  <si>
    <t>Camilla Würtz Ødegaard</t>
  </si>
  <si>
    <t>Dorthe Sabroe</t>
  </si>
  <si>
    <t>Gimstein fra Grauballe Mark</t>
  </si>
  <si>
    <t>Jeanette Strands</t>
  </si>
  <si>
    <t>Djakni von Midgaard</t>
  </si>
  <si>
    <t>VIRK</t>
  </si>
  <si>
    <t>ROR</t>
  </si>
  <si>
    <t>SSR</t>
  </si>
  <si>
    <t>SKØR</t>
  </si>
  <si>
    <t>HJOR</t>
  </si>
  <si>
    <t>ISR</t>
  </si>
  <si>
    <t>SPR</t>
  </si>
  <si>
    <t>GBR</t>
  </si>
  <si>
    <t>KLIK</t>
  </si>
  <si>
    <t>SYR</t>
  </si>
  <si>
    <t>VER</t>
  </si>
  <si>
    <t>Firfod Friccatz</t>
  </si>
  <si>
    <t>Feila fr Bakkakoti</t>
  </si>
  <si>
    <t>More Vain</t>
  </si>
  <si>
    <t>Kvalifikaiton
Hold resultat</t>
  </si>
  <si>
    <t>Kvalifikation
Hold placering</t>
  </si>
  <si>
    <t>HJOR 2</t>
  </si>
  <si>
    <t>Deltager</t>
  </si>
  <si>
    <t>Points</t>
  </si>
  <si>
    <t>Placering</t>
  </si>
  <si>
    <t xml:space="preserve"> Hrafnstjarna fra Trehuse</t>
  </si>
  <si>
    <t xml:space="preserve"> Luna</t>
  </si>
  <si>
    <t xml:space="preserve">Sanne Løth Mikkelsen </t>
  </si>
  <si>
    <t>HJOR 1</t>
  </si>
  <si>
    <t xml:space="preserve"> Caju</t>
  </si>
  <si>
    <t>Gimstein fra Grauballe Mark (VER)</t>
  </si>
  <si>
    <t>Djakni von Midgaard (VER)</t>
  </si>
  <si>
    <t>Blævar fra Troldebo (SKØR)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</si>
</sst>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u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mbria"/>
      <family val="1"/>
    </font>
    <font>
      <sz val="8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0" xfId="0" applyFont="1"/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3" xfId="0" applyFill="1" applyBorder="1"/>
    <xf numFmtId="0" fontId="13" fillId="0" borderId="0" xfId="0" applyFont="1"/>
    <xf numFmtId="0" fontId="0" fillId="0" borderId="0" xfId="0" applyFill="1" applyBorder="1"/>
    <xf numFmtId="0" fontId="14" fillId="0" borderId="0" xfId="0" applyFont="1"/>
    <xf numFmtId="0" fontId="9" fillId="0" borderId="0" xfId="0" applyFont="1" applyAlignment="1">
      <alignment horizontal="right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11" fillId="2" borderId="3" xfId="0" applyFont="1" applyFill="1" applyBorder="1"/>
    <xf numFmtId="0" fontId="1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0" fillId="0" borderId="8" xfId="0" applyBorder="1"/>
    <xf numFmtId="0" fontId="9" fillId="0" borderId="9" xfId="0" applyFont="1" applyBorder="1" applyAlignment="1">
      <alignment horizontal="left"/>
    </xf>
    <xf numFmtId="0" fontId="18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6" xfId="0" applyFont="1" applyFill="1" applyBorder="1" applyAlignment="1">
      <alignment vertical="top" wrapText="1"/>
    </xf>
    <xf numFmtId="0" fontId="0" fillId="0" borderId="7" xfId="0" applyBorder="1"/>
    <xf numFmtId="0" fontId="0" fillId="0" borderId="10" xfId="0" applyBorder="1"/>
    <xf numFmtId="0" fontId="11" fillId="3" borderId="1" xfId="0" applyFont="1" applyFill="1" applyBorder="1" applyAlignment="1">
      <alignment vertical="top" wrapText="1"/>
    </xf>
    <xf numFmtId="1" fontId="11" fillId="3" borderId="1" xfId="0" applyNumberFormat="1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horizontal="left"/>
    </xf>
    <xf numFmtId="0" fontId="0" fillId="3" borderId="3" xfId="0" applyFill="1" applyBorder="1"/>
    <xf numFmtId="1" fontId="0" fillId="3" borderId="11" xfId="0" applyNumberFormat="1" applyFill="1" applyBorder="1" applyAlignment="1">
      <alignment horizontal="center"/>
    </xf>
    <xf numFmtId="0" fontId="0" fillId="3" borderId="11" xfId="0" applyFill="1" applyBorder="1"/>
    <xf numFmtId="1" fontId="0" fillId="3" borderId="12" xfId="0" applyNumberFormat="1" applyFill="1" applyBorder="1" applyAlignment="1">
      <alignment horizontal="center"/>
    </xf>
    <xf numFmtId="0" fontId="0" fillId="3" borderId="12" xfId="0" applyFill="1" applyBorder="1"/>
    <xf numFmtId="0" fontId="10" fillId="3" borderId="0" xfId="0" applyFont="1" applyFill="1" applyBorder="1"/>
    <xf numFmtId="0" fontId="19" fillId="0" borderId="0" xfId="0" applyFont="1"/>
    <xf numFmtId="0" fontId="0" fillId="0" borderId="4" xfId="0" applyBorder="1"/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11" xfId="0" applyFill="1" applyBorder="1" applyAlignment="1">
      <alignment horizontal="right"/>
    </xf>
    <xf numFmtId="0" fontId="0" fillId="0" borderId="0" xfId="0" applyFill="1"/>
    <xf numFmtId="0" fontId="9" fillId="0" borderId="13" xfId="0" applyFont="1" applyFill="1" applyBorder="1" applyAlignment="1">
      <alignment vertical="top" wrapText="1"/>
    </xf>
    <xf numFmtId="0" fontId="7" fillId="0" borderId="0" xfId="0" applyFont="1"/>
    <xf numFmtId="0" fontId="20" fillId="0" borderId="0" xfId="0" applyFont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2" borderId="3" xfId="0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0" fillId="3" borderId="3" xfId="0" applyFill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2" fontId="0" fillId="0" borderId="3" xfId="0" applyNumberFormat="1" applyBorder="1" applyProtection="1">
      <protection locked="0"/>
    </xf>
    <xf numFmtId="21" fontId="0" fillId="3" borderId="3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 applyFont="1"/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5" fillId="4" borderId="3" xfId="0" applyFont="1" applyFill="1" applyBorder="1" applyAlignment="1">
      <alignment horizontal="center" textRotation="90" wrapText="1"/>
    </xf>
    <xf numFmtId="0" fontId="24" fillId="0" borderId="3" xfId="0" applyFont="1" applyBorder="1" applyAlignment="1">
      <alignment textRotation="90" wrapText="1"/>
    </xf>
    <xf numFmtId="0" fontId="24" fillId="0" borderId="3" xfId="0" applyFont="1" applyBorder="1" applyAlignment="1">
      <alignment horizontal="center" textRotation="90" wrapText="1"/>
    </xf>
    <xf numFmtId="0" fontId="24" fillId="0" borderId="3" xfId="0" applyFont="1" applyBorder="1" applyAlignment="1">
      <alignment horizontal="center" textRotation="90"/>
    </xf>
    <xf numFmtId="0" fontId="26" fillId="0" borderId="0" xfId="0" applyFont="1"/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26" fillId="0" borderId="3" xfId="0" applyFont="1" applyFill="1" applyBorder="1" applyAlignment="1">
      <alignment horizontal="center"/>
    </xf>
    <xf numFmtId="0" fontId="26" fillId="0" borderId="3" xfId="0" applyFont="1" applyBorder="1"/>
    <xf numFmtId="0" fontId="11" fillId="0" borderId="3" xfId="0" applyFont="1" applyFill="1" applyBorder="1" applyAlignment="1">
      <alignment vertical="top" wrapText="1"/>
    </xf>
    <xf numFmtId="0" fontId="28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/>
    <xf numFmtId="0" fontId="0" fillId="2" borderId="1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7</xdr:row>
      <xdr:rowOff>9525</xdr:rowOff>
    </xdr:from>
    <xdr:to>
      <xdr:col>13</xdr:col>
      <xdr:colOff>295275</xdr:colOff>
      <xdr:row>12</xdr:row>
      <xdr:rowOff>38100</xdr:rowOff>
    </xdr:to>
    <xdr:grpSp>
      <xdr:nvGrpSpPr>
        <xdr:cNvPr id="3073" name="Gruppe 40"/>
        <xdr:cNvGrpSpPr>
          <a:grpSpLocks/>
        </xdr:cNvGrpSpPr>
      </xdr:nvGrpSpPr>
      <xdr:grpSpPr bwMode="auto">
        <a:xfrm>
          <a:off x="3448050" y="1447800"/>
          <a:ext cx="5029200" cy="981075"/>
          <a:chOff x="4048126" y="1447801"/>
          <a:chExt cx="4857748" cy="981074"/>
        </a:xfrm>
      </xdr:grpSpPr>
      <xdr:sp macro="" textlink="">
        <xdr:nvSpPr>
          <xdr:cNvPr id="4" name="Tekstboks 3"/>
          <xdr:cNvSpPr txBox="1"/>
        </xdr:nvSpPr>
        <xdr:spPr>
          <a:xfrm>
            <a:off x="4639333" y="1590676"/>
            <a:ext cx="4266541" cy="838199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a-DK" sz="2300"/>
              <a:t>Du</a:t>
            </a:r>
            <a:r>
              <a:rPr lang="da-DK" sz="2300" baseline="0"/>
              <a:t> skal nu skrive tiderne herover</a:t>
            </a:r>
            <a:r>
              <a:rPr lang="da-DK" sz="2400" baseline="0"/>
              <a:t>. </a:t>
            </a:r>
            <a:r>
              <a:rPr lang="da-DK" sz="1400" baseline="0"/>
              <a:t>Skriv med kolon (:) i mellem de forskellige tider.</a:t>
            </a:r>
          </a:p>
          <a:p>
            <a:endParaRPr lang="da-DK" sz="1600" baseline="0"/>
          </a:p>
          <a:p>
            <a:r>
              <a:rPr lang="da-DK" sz="1600" baseline="0"/>
              <a:t>.</a:t>
            </a:r>
          </a:p>
          <a:p>
            <a:endParaRPr lang="da-DK" sz="2400"/>
          </a:p>
        </xdr:txBody>
      </xdr:sp>
      <xdr:cxnSp macro="">
        <xdr:nvCxnSpPr>
          <xdr:cNvPr id="6" name="Lige pilforbindelse 5"/>
          <xdr:cNvCxnSpPr/>
        </xdr:nvCxnSpPr>
        <xdr:spPr>
          <a:xfrm flipH="1" flipV="1">
            <a:off x="6895771" y="1476376"/>
            <a:ext cx="354724" cy="2190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Lige pilforbindelse 7"/>
          <xdr:cNvCxnSpPr/>
        </xdr:nvCxnSpPr>
        <xdr:spPr>
          <a:xfrm flipV="1">
            <a:off x="7457418" y="1447801"/>
            <a:ext cx="118241" cy="26670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Lige pilforbindelse 9"/>
          <xdr:cNvCxnSpPr/>
        </xdr:nvCxnSpPr>
        <xdr:spPr>
          <a:xfrm flipV="1">
            <a:off x="7634780" y="1457326"/>
            <a:ext cx="571500" cy="2571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082" name="Gruppe 39"/>
          <xdr:cNvGrpSpPr>
            <a:grpSpLocks/>
          </xdr:cNvGrpSpPr>
        </xdr:nvGrpSpPr>
        <xdr:grpSpPr bwMode="auto">
          <a:xfrm>
            <a:off x="4048126" y="1752601"/>
            <a:ext cx="4400549" cy="619124"/>
            <a:chOff x="4048126" y="1752601"/>
            <a:chExt cx="4400549" cy="619124"/>
          </a:xfrm>
        </xdr:grpSpPr>
        <xdr:cxnSp macro="">
          <xdr:nvCxnSpPr>
            <xdr:cNvPr id="16" name="Lige forbindelse 15"/>
            <xdr:cNvCxnSpPr/>
          </xdr:nvCxnSpPr>
          <xdr:spPr>
            <a:xfrm flipH="1">
              <a:off x="8304814" y="1990726"/>
              <a:ext cx="147802" cy="380999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Lige forbindelse 17"/>
            <xdr:cNvCxnSpPr/>
          </xdr:nvCxnSpPr>
          <xdr:spPr>
            <a:xfrm flipH="1" flipV="1">
              <a:off x="4284609" y="2362200"/>
              <a:ext cx="4000498" cy="9525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Lige pilforbindelse 22"/>
            <xdr:cNvCxnSpPr/>
          </xdr:nvCxnSpPr>
          <xdr:spPr>
            <a:xfrm flipH="1" flipV="1">
              <a:off x="4048126" y="1752601"/>
              <a:ext cx="137948" cy="12382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Lige pilforbindelse 24"/>
            <xdr:cNvCxnSpPr/>
          </xdr:nvCxnSpPr>
          <xdr:spPr>
            <a:xfrm flipH="1">
              <a:off x="4048126" y="1866901"/>
              <a:ext cx="137948" cy="95250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Lige forbindelse 26"/>
            <xdr:cNvCxnSpPr/>
          </xdr:nvCxnSpPr>
          <xdr:spPr>
            <a:xfrm flipH="1" flipV="1">
              <a:off x="4195928" y="1876426"/>
              <a:ext cx="88681" cy="495299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676275</xdr:colOff>
      <xdr:row>0</xdr:row>
      <xdr:rowOff>9525</xdr:rowOff>
    </xdr:from>
    <xdr:to>
      <xdr:col>10</xdr:col>
      <xdr:colOff>9525</xdr:colOff>
      <xdr:row>3</xdr:row>
      <xdr:rowOff>85725</xdr:rowOff>
    </xdr:to>
    <xdr:sp macro="" textlink="">
      <xdr:nvSpPr>
        <xdr:cNvPr id="13" name="Tekstboks 12"/>
        <xdr:cNvSpPr txBox="1"/>
      </xdr:nvSpPr>
      <xdr:spPr>
        <a:xfrm>
          <a:off x="3476625" y="9525"/>
          <a:ext cx="3295650" cy="7524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2000"/>
            <a:t>Indtast først rutens længde og idealhastighederne</a:t>
          </a:r>
        </a:p>
        <a:p>
          <a:endParaRPr lang="da-DK" sz="1100"/>
        </a:p>
      </xdr:txBody>
    </xdr:sp>
    <xdr:clientData/>
  </xdr:twoCellAnchor>
  <xdr:twoCellAnchor>
    <xdr:from>
      <xdr:col>3</xdr:col>
      <xdr:colOff>104775</xdr:colOff>
      <xdr:row>0</xdr:row>
      <xdr:rowOff>219075</xdr:rowOff>
    </xdr:from>
    <xdr:to>
      <xdr:col>3</xdr:col>
      <xdr:colOff>619125</xdr:colOff>
      <xdr:row>2</xdr:row>
      <xdr:rowOff>0</xdr:rowOff>
    </xdr:to>
    <xdr:cxnSp macro="">
      <xdr:nvCxnSpPr>
        <xdr:cNvPr id="15" name="Lige pilforbindelse 14"/>
        <xdr:cNvCxnSpPr/>
      </xdr:nvCxnSpPr>
      <xdr:spPr>
        <a:xfrm flipH="1">
          <a:off x="2905125" y="219075"/>
          <a:ext cx="514350" cy="2667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</xdr:row>
      <xdr:rowOff>57150</xdr:rowOff>
    </xdr:from>
    <xdr:to>
      <xdr:col>3</xdr:col>
      <xdr:colOff>619125</xdr:colOff>
      <xdr:row>5</xdr:row>
      <xdr:rowOff>28575</xdr:rowOff>
    </xdr:to>
    <xdr:cxnSp macro="">
      <xdr:nvCxnSpPr>
        <xdr:cNvPr id="19" name="Lige pilforbindelse 18"/>
        <xdr:cNvCxnSpPr/>
      </xdr:nvCxnSpPr>
      <xdr:spPr>
        <a:xfrm flipH="1">
          <a:off x="2914650" y="542925"/>
          <a:ext cx="504825" cy="54292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19</xdr:row>
      <xdr:rowOff>19050</xdr:rowOff>
    </xdr:from>
    <xdr:to>
      <xdr:col>5</xdr:col>
      <xdr:colOff>409575</xdr:colOff>
      <xdr:row>20</xdr:row>
      <xdr:rowOff>133350</xdr:rowOff>
    </xdr:to>
    <xdr:cxnSp macro="">
      <xdr:nvCxnSpPr>
        <xdr:cNvPr id="21" name="Lige pilforbindelse 20"/>
        <xdr:cNvCxnSpPr/>
      </xdr:nvCxnSpPr>
      <xdr:spPr>
        <a:xfrm>
          <a:off x="4962525" y="3752850"/>
          <a:ext cx="0" cy="31432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view="pageLayout" zoomScaleNormal="100" workbookViewId="0">
      <selection activeCell="E24" sqref="E24"/>
    </sheetView>
  </sheetViews>
  <sheetFormatPr defaultRowHeight="15" x14ac:dyDescent="0.25"/>
  <sheetData>
    <row r="2" spans="2:2" ht="21" x14ac:dyDescent="0.35">
      <c r="B2" s="12" t="s">
        <v>52</v>
      </c>
    </row>
    <row r="4" spans="2:2" x14ac:dyDescent="0.25">
      <c r="B4" t="s">
        <v>53</v>
      </c>
    </row>
    <row r="5" spans="2:2" x14ac:dyDescent="0.25">
      <c r="B5" t="s">
        <v>73</v>
      </c>
    </row>
    <row r="6" spans="2:2" x14ac:dyDescent="0.25">
      <c r="B6" t="s">
        <v>54</v>
      </c>
    </row>
    <row r="7" spans="2:2" x14ac:dyDescent="0.25">
      <c r="B7" t="s">
        <v>55</v>
      </c>
    </row>
    <row r="9" spans="2:2" x14ac:dyDescent="0.25">
      <c r="B9" t="s">
        <v>56</v>
      </c>
    </row>
    <row r="10" spans="2:2" x14ac:dyDescent="0.25">
      <c r="B10" t="s">
        <v>57</v>
      </c>
    </row>
    <row r="11" spans="2:2" x14ac:dyDescent="0.25">
      <c r="B11" t="s">
        <v>58</v>
      </c>
    </row>
    <row r="13" spans="2:2" x14ac:dyDescent="0.25">
      <c r="B13" t="s">
        <v>74</v>
      </c>
    </row>
    <row r="14" spans="2:2" x14ac:dyDescent="0.25">
      <c r="B14" t="s">
        <v>60</v>
      </c>
    </row>
    <row r="15" spans="2:2" x14ac:dyDescent="0.25">
      <c r="B15" t="s">
        <v>61</v>
      </c>
    </row>
    <row r="17" spans="2:2" x14ac:dyDescent="0.25">
      <c r="B17" s="45" t="s">
        <v>62</v>
      </c>
    </row>
    <row r="18" spans="2:2" x14ac:dyDescent="0.25">
      <c r="B18" s="45" t="s">
        <v>63</v>
      </c>
    </row>
    <row r="20" spans="2:2" x14ac:dyDescent="0.25">
      <c r="B20" t="s">
        <v>64</v>
      </c>
    </row>
  </sheetData>
  <phoneticPr fontId="25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showWhiteSpace="0" view="pageLayout" topLeftCell="A22" zoomScaleNormal="100" workbookViewId="0">
      <selection activeCell="L36" sqref="L36"/>
    </sheetView>
  </sheetViews>
  <sheetFormatPr defaultRowHeight="15" x14ac:dyDescent="0.25"/>
  <cols>
    <col min="1" max="1" width="11.85546875" customWidth="1"/>
    <col min="2" max="2" width="18.7109375" customWidth="1"/>
    <col min="3" max="3" width="20.28515625" customWidth="1"/>
    <col min="4" max="4" width="8.85546875" customWidth="1"/>
    <col min="5" max="5" width="11.28515625" customWidth="1"/>
    <col min="6" max="6" width="9.7109375" customWidth="1"/>
    <col min="7" max="7" width="8.7109375" customWidth="1"/>
    <col min="8" max="8" width="7.42578125" customWidth="1"/>
    <col min="9" max="9" width="10" customWidth="1"/>
    <col min="10" max="10" width="10.42578125" customWidth="1"/>
    <col min="11" max="11" width="7.140625" customWidth="1"/>
  </cols>
  <sheetData>
    <row r="1" spans="1:12" ht="23.25" x14ac:dyDescent="0.35">
      <c r="A1" s="1" t="s">
        <v>69</v>
      </c>
    </row>
    <row r="3" spans="1:12" x14ac:dyDescent="0.25">
      <c r="A3" s="56" t="s">
        <v>70</v>
      </c>
    </row>
    <row r="4" spans="1:12" x14ac:dyDescent="0.25">
      <c r="A4" s="56" t="s">
        <v>78</v>
      </c>
    </row>
    <row r="5" spans="1:12" x14ac:dyDescent="0.25">
      <c r="A5" s="56" t="s">
        <v>71</v>
      </c>
    </row>
    <row r="6" spans="1:12" x14ac:dyDescent="0.25">
      <c r="K6" s="57" t="s">
        <v>75</v>
      </c>
    </row>
    <row r="7" spans="1:12" ht="16.5" thickBot="1" x14ac:dyDescent="0.3">
      <c r="E7" s="7" t="s">
        <v>46</v>
      </c>
      <c r="F7" s="38">
        <v>50</v>
      </c>
      <c r="G7" s="7" t="s">
        <v>46</v>
      </c>
      <c r="H7" s="38">
        <v>20</v>
      </c>
      <c r="I7" s="7" t="s">
        <v>46</v>
      </c>
      <c r="J7" s="38">
        <f>Forhindringsprøve!E3</f>
        <v>100</v>
      </c>
      <c r="K7" s="57" t="s">
        <v>77</v>
      </c>
    </row>
    <row r="8" spans="1:12" ht="19.5" thickBot="1" x14ac:dyDescent="0.35">
      <c r="E8" s="28" t="s">
        <v>14</v>
      </c>
      <c r="F8" s="29"/>
      <c r="G8" s="28" t="s">
        <v>32</v>
      </c>
      <c r="H8" s="30"/>
      <c r="I8" s="28" t="s">
        <v>39</v>
      </c>
      <c r="J8" s="30"/>
      <c r="K8" s="57" t="s">
        <v>76</v>
      </c>
    </row>
    <row r="9" spans="1:12" ht="38.25" thickBot="1" x14ac:dyDescent="0.3">
      <c r="A9" s="3" t="s">
        <v>9</v>
      </c>
      <c r="B9" s="4" t="s">
        <v>45</v>
      </c>
      <c r="C9" s="4" t="s">
        <v>0</v>
      </c>
      <c r="D9" s="4" t="s">
        <v>10</v>
      </c>
      <c r="E9" s="4" t="s">
        <v>1</v>
      </c>
      <c r="F9" s="4" t="s">
        <v>5</v>
      </c>
      <c r="G9" s="4" t="s">
        <v>2</v>
      </c>
      <c r="H9" s="4" t="s">
        <v>6</v>
      </c>
      <c r="I9" s="4" t="s">
        <v>3</v>
      </c>
      <c r="J9" s="4" t="s">
        <v>7</v>
      </c>
      <c r="K9" s="4" t="s">
        <v>44</v>
      </c>
      <c r="L9" s="4" t="s">
        <v>4</v>
      </c>
    </row>
    <row r="10" spans="1:12" ht="16.5" thickBot="1" x14ac:dyDescent="0.3">
      <c r="A10" s="35">
        <f>'Placering - kvalifikation'!A15</f>
        <v>21</v>
      </c>
      <c r="B10" s="35" t="str">
        <f>'Placering - kvalifikation'!B15</f>
        <v>Pia Kurylak</v>
      </c>
      <c r="C10" s="35" t="str">
        <f>'Placering - kvalifikation'!C15</f>
        <v>Zapatero</v>
      </c>
      <c r="D10" s="35" t="str">
        <f>'Placering - kvalifikation'!E15</f>
        <v>ROR</v>
      </c>
      <c r="E10" s="35">
        <f>'Placering - kvalifikation'!F15</f>
        <v>50</v>
      </c>
      <c r="F10" s="35">
        <f>'Placering - kvalifikation'!G15</f>
        <v>100</v>
      </c>
      <c r="G10" s="36">
        <f>'Placering - kvalifikation'!H15</f>
        <v>20</v>
      </c>
      <c r="H10" s="35">
        <f>'Placering - kvalifikation'!I15</f>
        <v>100</v>
      </c>
      <c r="I10" s="36">
        <f>'Placering - kvalifikation'!J15</f>
        <v>99</v>
      </c>
      <c r="J10" s="37">
        <f>'Placering - kvalifikation'!K15</f>
        <v>99</v>
      </c>
      <c r="K10" s="37">
        <f>'Placering - kvalifikation'!L15</f>
        <v>99.666666666666671</v>
      </c>
      <c r="L10" s="6">
        <v>1</v>
      </c>
    </row>
    <row r="11" spans="1:12" ht="16.5" thickBot="1" x14ac:dyDescent="0.3">
      <c r="A11" s="35">
        <f>'Placering - kvalifikation'!A13</f>
        <v>19</v>
      </c>
      <c r="B11" s="35" t="str">
        <f>'Placering - kvalifikation'!B13</f>
        <v>Mette Volmer</v>
      </c>
      <c r="C11" s="35" t="str">
        <f>'Placering - kvalifikation'!C13</f>
        <v>Bluewater Humber</v>
      </c>
      <c r="D11" s="35" t="str">
        <f>'Placering - kvalifikation'!E13</f>
        <v>ROR</v>
      </c>
      <c r="E11" s="35">
        <f>'Placering - kvalifikation'!F13</f>
        <v>50</v>
      </c>
      <c r="F11" s="35">
        <f>'Placering - kvalifikation'!G13</f>
        <v>100</v>
      </c>
      <c r="G11" s="36">
        <f>'Placering - kvalifikation'!H13</f>
        <v>19</v>
      </c>
      <c r="H11" s="35">
        <f>'Placering - kvalifikation'!I13</f>
        <v>95</v>
      </c>
      <c r="I11" s="36">
        <f>'Placering - kvalifikation'!J13</f>
        <v>99</v>
      </c>
      <c r="J11" s="37">
        <f>'Placering - kvalifikation'!K13</f>
        <v>99</v>
      </c>
      <c r="K11" s="37">
        <f>'Placering - kvalifikation'!L13</f>
        <v>98</v>
      </c>
      <c r="L11" s="6">
        <v>2</v>
      </c>
    </row>
    <row r="12" spans="1:12" ht="16.5" thickBot="1" x14ac:dyDescent="0.3">
      <c r="A12" s="35">
        <f>'Placering - kvalifikation'!A14</f>
        <v>20</v>
      </c>
      <c r="B12" s="35" t="str">
        <f>'Placering - kvalifikation'!B14</f>
        <v>Simone Ørum</v>
      </c>
      <c r="C12" s="35" t="str">
        <f>'Placering - kvalifikation'!C14</f>
        <v>Al Fahesg OX</v>
      </c>
      <c r="D12" s="35" t="str">
        <f>'Placering - kvalifikation'!E14</f>
        <v>ROR</v>
      </c>
      <c r="E12" s="35">
        <f>'Placering - kvalifikation'!F14</f>
        <v>50</v>
      </c>
      <c r="F12" s="35">
        <f>'Placering - kvalifikation'!G14</f>
        <v>100</v>
      </c>
      <c r="G12" s="36">
        <f>'Placering - kvalifikation'!H14</f>
        <v>20</v>
      </c>
      <c r="H12" s="35">
        <f>'Placering - kvalifikation'!I14</f>
        <v>100</v>
      </c>
      <c r="I12" s="36">
        <f>'Placering - kvalifikation'!J14</f>
        <v>88</v>
      </c>
      <c r="J12" s="37">
        <f>'Placering - kvalifikation'!K14</f>
        <v>88</v>
      </c>
      <c r="K12" s="37">
        <f>'Placering - kvalifikation'!L14</f>
        <v>96</v>
      </c>
      <c r="L12" s="6">
        <v>3</v>
      </c>
    </row>
    <row r="13" spans="1:12" ht="16.5" thickBot="1" x14ac:dyDescent="0.3">
      <c r="A13" s="35">
        <f>'Placering - kvalifikation'!A20</f>
        <v>26</v>
      </c>
      <c r="B13" s="35" t="str">
        <f>'Placering - kvalifikation'!B20</f>
        <v>Sisse Bruun</v>
      </c>
      <c r="C13" s="35" t="str">
        <f>'Placering - kvalifikation'!C20</f>
        <v>Blævar fra Troldebo</v>
      </c>
      <c r="D13" s="35" t="str">
        <f>'Placering - kvalifikation'!E20</f>
        <v>SKØR</v>
      </c>
      <c r="E13" s="35">
        <f>'Placering - kvalifikation'!F20</f>
        <v>50</v>
      </c>
      <c r="F13" s="35">
        <f>'Placering - kvalifikation'!G20</f>
        <v>100</v>
      </c>
      <c r="G13" s="36">
        <f>'Placering - kvalifikation'!H20</f>
        <v>18</v>
      </c>
      <c r="H13" s="35">
        <f>'Placering - kvalifikation'!I20</f>
        <v>90</v>
      </c>
      <c r="I13" s="36">
        <f>'Placering - kvalifikation'!J20</f>
        <v>88</v>
      </c>
      <c r="J13" s="37">
        <f>'Placering - kvalifikation'!K20</f>
        <v>88</v>
      </c>
      <c r="K13" s="37">
        <f>'Placering - kvalifikation'!L20</f>
        <v>92.666666666666671</v>
      </c>
      <c r="L13" s="6">
        <v>4</v>
      </c>
    </row>
    <row r="14" spans="1:12" ht="32.25" thickBot="1" x14ac:dyDescent="0.3">
      <c r="A14" s="35">
        <f>'Placering - kvalifikation'!A22</f>
        <v>28</v>
      </c>
      <c r="B14" s="35" t="str">
        <f>'Placering - kvalifikation'!B22</f>
        <v>Camilla Poulsen</v>
      </c>
      <c r="C14" s="35" t="str">
        <f>'Placering - kvalifikation'!C22</f>
        <v>Gustur fra Gultentorp</v>
      </c>
      <c r="D14" s="35" t="str">
        <f>'Placering - kvalifikation'!E22</f>
        <v>HJOR</v>
      </c>
      <c r="E14" s="35">
        <f>'Placering - kvalifikation'!F22</f>
        <v>50</v>
      </c>
      <c r="F14" s="35">
        <f>'Placering - kvalifikation'!G22</f>
        <v>100</v>
      </c>
      <c r="G14" s="36">
        <f>'Placering - kvalifikation'!H22</f>
        <v>19</v>
      </c>
      <c r="H14" s="35">
        <f>'Placering - kvalifikation'!I22</f>
        <v>95</v>
      </c>
      <c r="I14" s="36">
        <f>'Placering - kvalifikation'!J22</f>
        <v>83</v>
      </c>
      <c r="J14" s="37">
        <f>'Placering - kvalifikation'!K22</f>
        <v>83</v>
      </c>
      <c r="K14" s="37">
        <f>'Placering - kvalifikation'!L22</f>
        <v>92.666666666666671</v>
      </c>
      <c r="L14" s="6">
        <v>4</v>
      </c>
    </row>
    <row r="15" spans="1:12" ht="16.5" thickBot="1" x14ac:dyDescent="0.3">
      <c r="A15" s="35">
        <f>'Placering - kvalifikation'!A23</f>
        <v>29</v>
      </c>
      <c r="B15" s="35" t="str">
        <f>'Placering - kvalifikation'!B23</f>
        <v>Cecilie Pedersen</v>
      </c>
      <c r="C15" s="35" t="str">
        <f>'Placering - kvalifikation'!C23</f>
        <v>Luna</v>
      </c>
      <c r="D15" s="35" t="str">
        <f>'Placering - kvalifikation'!E23</f>
        <v>ISR</v>
      </c>
      <c r="E15" s="35">
        <f>'Placering - kvalifikation'!F23</f>
        <v>50</v>
      </c>
      <c r="F15" s="35">
        <f>'Placering - kvalifikation'!G23</f>
        <v>100</v>
      </c>
      <c r="G15" s="36">
        <f>'Placering - kvalifikation'!H23</f>
        <v>19</v>
      </c>
      <c r="H15" s="35">
        <f>'Placering - kvalifikation'!I23</f>
        <v>95</v>
      </c>
      <c r="I15" s="36">
        <f>'Placering - kvalifikation'!J23</f>
        <v>81</v>
      </c>
      <c r="J15" s="37">
        <f>'Placering - kvalifikation'!K23</f>
        <v>81</v>
      </c>
      <c r="K15" s="37">
        <f>'Placering - kvalifikation'!L23</f>
        <v>92</v>
      </c>
      <c r="L15" s="6">
        <v>6</v>
      </c>
    </row>
    <row r="16" spans="1:12" ht="16.5" thickBot="1" x14ac:dyDescent="0.3">
      <c r="A16" s="35">
        <f>'Placering - kvalifikation'!A38</f>
        <v>44</v>
      </c>
      <c r="B16" s="35" t="str">
        <f>'Placering - kvalifikation'!B38</f>
        <v>Hanne Møller</v>
      </c>
      <c r="C16" s="35" t="str">
        <f>'Placering - kvalifikation'!C38</f>
        <v>Skuggi fra Akskær</v>
      </c>
      <c r="D16" s="35" t="str">
        <f>'Placering - kvalifikation'!E38</f>
        <v>GBR</v>
      </c>
      <c r="E16" s="35">
        <f>'Placering - kvalifikation'!F38</f>
        <v>50</v>
      </c>
      <c r="F16" s="35">
        <f>'Placering - kvalifikation'!G38</f>
        <v>100</v>
      </c>
      <c r="G16" s="36">
        <f>'Placering - kvalifikation'!H38</f>
        <v>17</v>
      </c>
      <c r="H16" s="35">
        <f>'Placering - kvalifikation'!I38</f>
        <v>85</v>
      </c>
      <c r="I16" s="36">
        <f>'Placering - kvalifikation'!J38</f>
        <v>90</v>
      </c>
      <c r="J16" s="37">
        <f>'Placering - kvalifikation'!K38</f>
        <v>90</v>
      </c>
      <c r="K16" s="37">
        <f>'Placering - kvalifikation'!L38</f>
        <v>91.666666666666671</v>
      </c>
      <c r="L16" s="6">
        <v>7</v>
      </c>
    </row>
    <row r="17" spans="1:12" ht="16.5" thickBot="1" x14ac:dyDescent="0.3">
      <c r="A17" s="35">
        <f>'Placering - kvalifikation'!A36</f>
        <v>42</v>
      </c>
      <c r="B17" s="35" t="str">
        <f>'Placering - kvalifikation'!B36</f>
        <v>Maria Nicolajsen</v>
      </c>
      <c r="C17" s="35" t="str">
        <f>'Placering - kvalifikation'!C36</f>
        <v>Hugo</v>
      </c>
      <c r="D17" s="35" t="str">
        <f>'Placering - kvalifikation'!E36</f>
        <v>HJOR</v>
      </c>
      <c r="E17" s="35">
        <f>'Placering - kvalifikation'!F36</f>
        <v>50</v>
      </c>
      <c r="F17" s="35">
        <f>'Placering - kvalifikation'!G36</f>
        <v>100</v>
      </c>
      <c r="G17" s="36">
        <f>'Placering - kvalifikation'!H36</f>
        <v>17</v>
      </c>
      <c r="H17" s="35">
        <f>'Placering - kvalifikation'!I36</f>
        <v>85</v>
      </c>
      <c r="I17" s="36">
        <f>'Placering - kvalifikation'!J36</f>
        <v>90</v>
      </c>
      <c r="J17" s="37">
        <f>'Placering - kvalifikation'!K36</f>
        <v>90</v>
      </c>
      <c r="K17" s="37">
        <f>'Placering - kvalifikation'!L36</f>
        <v>91.666666666666671</v>
      </c>
      <c r="L17" s="6">
        <v>7</v>
      </c>
    </row>
    <row r="18" spans="1:12" ht="32.25" thickBot="1" x14ac:dyDescent="0.3">
      <c r="A18" s="35">
        <f>'Placering - kvalifikation'!A39</f>
        <v>45</v>
      </c>
      <c r="B18" s="35" t="str">
        <f>'Placering - kvalifikation'!B39</f>
        <v>Eva Totzki</v>
      </c>
      <c r="C18" s="35" t="str">
        <f>'Placering - kvalifikation'!C39</f>
        <v>ôdinn fra Lille Nørregaard</v>
      </c>
      <c r="D18" s="35" t="str">
        <f>'Placering - kvalifikation'!E39</f>
        <v>GBR</v>
      </c>
      <c r="E18" s="35">
        <f>'Placering - kvalifikation'!F39</f>
        <v>50</v>
      </c>
      <c r="F18" s="35">
        <f>'Placering - kvalifikation'!G39</f>
        <v>100</v>
      </c>
      <c r="G18" s="36">
        <f>'Placering - kvalifikation'!H39</f>
        <v>17</v>
      </c>
      <c r="H18" s="35">
        <f>'Placering - kvalifikation'!I39</f>
        <v>85</v>
      </c>
      <c r="I18" s="36">
        <f>'Placering - kvalifikation'!J39</f>
        <v>87</v>
      </c>
      <c r="J18" s="37">
        <f>'Placering - kvalifikation'!K39</f>
        <v>87</v>
      </c>
      <c r="K18" s="37">
        <f>'Placering - kvalifikation'!L39</f>
        <v>90.666666666666671</v>
      </c>
      <c r="L18" s="6">
        <v>9</v>
      </c>
    </row>
    <row r="19" spans="1:12" ht="32.25" thickBot="1" x14ac:dyDescent="0.3">
      <c r="A19" s="35">
        <f>'Placering - kvalifikation'!A42</f>
        <v>48</v>
      </c>
      <c r="B19" s="35" t="str">
        <f>'Placering - kvalifikation'!B42</f>
        <v>Lena Beck Johansen</v>
      </c>
      <c r="C19" s="35" t="str">
        <f>'Placering - kvalifikation'!C42</f>
        <v>Imke</v>
      </c>
      <c r="D19" s="35" t="str">
        <f>'Placering - kvalifikation'!E42</f>
        <v>SYR</v>
      </c>
      <c r="E19" s="35">
        <f>'Placering - kvalifikation'!F42</f>
        <v>50</v>
      </c>
      <c r="F19" s="35">
        <f>'Placering - kvalifikation'!G42</f>
        <v>100</v>
      </c>
      <c r="G19" s="36">
        <f>'Placering - kvalifikation'!H42</f>
        <v>16</v>
      </c>
      <c r="H19" s="35">
        <f>'Placering - kvalifikation'!I42</f>
        <v>80</v>
      </c>
      <c r="I19" s="36">
        <f>'Placering - kvalifikation'!J42</f>
        <v>92</v>
      </c>
      <c r="J19" s="37">
        <f>'Placering - kvalifikation'!K42</f>
        <v>92</v>
      </c>
      <c r="K19" s="37">
        <f>'Placering - kvalifikation'!L42</f>
        <v>90.666666666666671</v>
      </c>
      <c r="L19" s="6">
        <v>9</v>
      </c>
    </row>
    <row r="20" spans="1:12" ht="16.5" thickBot="1" x14ac:dyDescent="0.3">
      <c r="A20" s="35">
        <f>'Placering - kvalifikation'!A34</f>
        <v>40</v>
      </c>
      <c r="B20" s="35" t="str">
        <f>'Placering - kvalifikation'!B34</f>
        <v>Christina Keppie</v>
      </c>
      <c r="C20" s="35" t="str">
        <f>'Placering - kvalifikation'!C34</f>
        <v>Findus</v>
      </c>
      <c r="D20" s="35" t="str">
        <f>'Placering - kvalifikation'!E34</f>
        <v>HJOR</v>
      </c>
      <c r="E20" s="35">
        <f>'Placering - kvalifikation'!F34</f>
        <v>50</v>
      </c>
      <c r="F20" s="35">
        <f>'Placering - kvalifikation'!G34</f>
        <v>100</v>
      </c>
      <c r="G20" s="36">
        <f>'Placering - kvalifikation'!H34</f>
        <v>16</v>
      </c>
      <c r="H20" s="35">
        <f>'Placering - kvalifikation'!I34</f>
        <v>80</v>
      </c>
      <c r="I20" s="36">
        <f>'Placering - kvalifikation'!J34</f>
        <v>90</v>
      </c>
      <c r="J20" s="37">
        <f>'Placering - kvalifikation'!K34</f>
        <v>90</v>
      </c>
      <c r="K20" s="37">
        <f>'Placering - kvalifikation'!L34</f>
        <v>90</v>
      </c>
      <c r="L20" s="6">
        <v>11</v>
      </c>
    </row>
    <row r="21" spans="1:12" ht="48" thickBot="1" x14ac:dyDescent="0.3">
      <c r="A21" s="35">
        <f>'Placering - kvalifikation'!A11</f>
        <v>17</v>
      </c>
      <c r="B21" s="35" t="str">
        <f>'Placering - kvalifikation'!B11</f>
        <v>Matilde Enevoldsen Lundbæk</v>
      </c>
      <c r="C21" s="35" t="str">
        <f>'Placering - kvalifikation'!C11</f>
        <v>La'cour De'lux</v>
      </c>
      <c r="D21" s="35" t="str">
        <f>'Placering - kvalifikation'!E11</f>
        <v>VIRK</v>
      </c>
      <c r="E21" s="35">
        <f>'Placering - kvalifikation'!F12</f>
        <v>50</v>
      </c>
      <c r="F21" s="35">
        <f>'Placering - kvalifikation'!G12</f>
        <v>100</v>
      </c>
      <c r="G21" s="36">
        <f>'Placering - kvalifikation'!H12</f>
        <v>17</v>
      </c>
      <c r="H21" s="35">
        <f>'Placering - kvalifikation'!I12</f>
        <v>85</v>
      </c>
      <c r="I21" s="36">
        <f>'Placering - kvalifikation'!J12</f>
        <v>84</v>
      </c>
      <c r="J21" s="37">
        <f>'Placering - kvalifikation'!K12</f>
        <v>84</v>
      </c>
      <c r="K21" s="37">
        <f>'Placering - kvalifikation'!L12</f>
        <v>89.666666666666671</v>
      </c>
      <c r="L21" s="6">
        <v>12</v>
      </c>
    </row>
    <row r="22" spans="1:12" ht="32.25" thickBot="1" x14ac:dyDescent="0.3">
      <c r="A22" s="35">
        <f>'Placering - kvalifikation'!A29</f>
        <v>35</v>
      </c>
      <c r="B22" s="35" t="str">
        <f>'Placering - kvalifikation'!B29</f>
        <v>Salli Pedersen</v>
      </c>
      <c r="C22" s="35" t="str">
        <f>'Placering - kvalifikation'!C29</f>
        <v>Hrafnstjarna fra Trehuse</v>
      </c>
      <c r="D22" s="35" t="str">
        <f>'Placering - kvalifikation'!E29</f>
        <v>HJOR</v>
      </c>
      <c r="E22" s="35">
        <f>'Placering - kvalifikation'!F29</f>
        <v>50</v>
      </c>
      <c r="F22" s="35">
        <f>'Placering - kvalifikation'!G29</f>
        <v>100</v>
      </c>
      <c r="G22" s="36">
        <f>'Placering - kvalifikation'!H29</f>
        <v>17</v>
      </c>
      <c r="H22" s="35">
        <f>'Placering - kvalifikation'!I29</f>
        <v>85</v>
      </c>
      <c r="I22" s="36">
        <f>'Placering - kvalifikation'!J29</f>
        <v>83</v>
      </c>
      <c r="J22" s="37">
        <f>'Placering - kvalifikation'!K29</f>
        <v>83</v>
      </c>
      <c r="K22" s="37">
        <f>'Placering - kvalifikation'!L29</f>
        <v>89.333333333333329</v>
      </c>
      <c r="L22" s="6">
        <v>13</v>
      </c>
    </row>
    <row r="23" spans="1:12" ht="16.5" thickBot="1" x14ac:dyDescent="0.3">
      <c r="A23" s="35">
        <f>'Placering - kvalifikation'!A35</f>
        <v>41</v>
      </c>
      <c r="B23" s="35" t="str">
        <f>'Placering - kvalifikation'!B35</f>
        <v>Gry Albrektsen</v>
      </c>
      <c r="C23" s="35" t="str">
        <f>'Placering - kvalifikation'!C35</f>
        <v>Kirkeby's Cassio</v>
      </c>
      <c r="D23" s="35" t="str">
        <f>'Placering - kvalifikation'!E35</f>
        <v>HJOR</v>
      </c>
      <c r="E23" s="35">
        <f>'Placering - kvalifikation'!F35</f>
        <v>50</v>
      </c>
      <c r="F23" s="35">
        <f>'Placering - kvalifikation'!G35</f>
        <v>100</v>
      </c>
      <c r="G23" s="36">
        <f>'Placering - kvalifikation'!H35</f>
        <v>17</v>
      </c>
      <c r="H23" s="35">
        <f>'Placering - kvalifikation'!I35</f>
        <v>85</v>
      </c>
      <c r="I23" s="36">
        <f>'Placering - kvalifikation'!J35</f>
        <v>83</v>
      </c>
      <c r="J23" s="37">
        <f>'Placering - kvalifikation'!K35</f>
        <v>83</v>
      </c>
      <c r="K23" s="37">
        <f>'Placering - kvalifikation'!L35</f>
        <v>89.333333333333329</v>
      </c>
      <c r="L23" s="6">
        <v>13</v>
      </c>
    </row>
    <row r="24" spans="1:12" ht="16.5" thickBot="1" x14ac:dyDescent="0.3">
      <c r="A24" s="35">
        <f>'Placering - kvalifikation'!A12</f>
        <v>18</v>
      </c>
      <c r="B24" s="35" t="str">
        <f>'Placering - kvalifikation'!B12</f>
        <v>Louise Grunnet</v>
      </c>
      <c r="C24" s="35" t="str">
        <f>'Placering - kvalifikation'!C12</f>
        <v>Friendly</v>
      </c>
      <c r="D24" s="35" t="str">
        <f>'Placering - kvalifikation'!E12</f>
        <v>VIRK</v>
      </c>
      <c r="E24" s="35">
        <f>'Placering - kvalifikation'!F11</f>
        <v>50</v>
      </c>
      <c r="F24" s="35">
        <f>'Placering - kvalifikation'!G11</f>
        <v>100</v>
      </c>
      <c r="G24" s="36">
        <f>'Placering - kvalifikation'!H11</f>
        <v>18</v>
      </c>
      <c r="H24" s="35">
        <f>'Placering - kvalifikation'!I11</f>
        <v>90</v>
      </c>
      <c r="I24" s="36">
        <f>'Placering - kvalifikation'!J11</f>
        <v>77</v>
      </c>
      <c r="J24" s="37">
        <f>'Placering - kvalifikation'!K11</f>
        <v>77</v>
      </c>
      <c r="K24" s="37">
        <f>'Placering - kvalifikation'!L11</f>
        <v>89</v>
      </c>
      <c r="L24" s="6">
        <v>15</v>
      </c>
    </row>
    <row r="25" spans="1:12" ht="32.25" thickBot="1" x14ac:dyDescent="0.3">
      <c r="A25" s="35">
        <f>'Placering - kvalifikation'!A25</f>
        <v>31</v>
      </c>
      <c r="B25" s="35" t="str">
        <f>'Placering - kvalifikation'!B25</f>
        <v>Sanne Løth Mikkelsen</v>
      </c>
      <c r="C25" s="35" t="str">
        <f>'Placering - kvalifikation'!C25</f>
        <v>Lucky Lurito DM</v>
      </c>
      <c r="D25" s="35" t="str">
        <f>'Placering - kvalifikation'!E25</f>
        <v>ISR</v>
      </c>
      <c r="E25" s="35">
        <f>'Placering - kvalifikation'!F25</f>
        <v>50</v>
      </c>
      <c r="F25" s="35">
        <f>'Placering - kvalifikation'!G25</f>
        <v>100</v>
      </c>
      <c r="G25" s="36">
        <f>'Placering - kvalifikation'!H25</f>
        <v>19</v>
      </c>
      <c r="H25" s="35">
        <f>'Placering - kvalifikation'!I25</f>
        <v>95</v>
      </c>
      <c r="I25" s="36">
        <f>'Placering - kvalifikation'!J25</f>
        <v>72</v>
      </c>
      <c r="J25" s="37">
        <f>'Placering - kvalifikation'!K25</f>
        <v>72</v>
      </c>
      <c r="K25" s="37">
        <f>'Placering - kvalifikation'!L25</f>
        <v>89</v>
      </c>
      <c r="L25" s="6">
        <v>15</v>
      </c>
    </row>
    <row r="26" spans="1:12" ht="32.25" thickBot="1" x14ac:dyDescent="0.3">
      <c r="A26" s="35">
        <f>'Placering - kvalifikation'!A37</f>
        <v>43</v>
      </c>
      <c r="B26" s="35" t="str">
        <f>'Placering - kvalifikation'!B37</f>
        <v>Susanne Holst Larsen</v>
      </c>
      <c r="C26" s="35" t="str">
        <f>'Placering - kvalifikation'!C37</f>
        <v>Stjarni fra Fogedgården</v>
      </c>
      <c r="D26" s="35" t="str">
        <f>'Placering - kvalifikation'!E37</f>
        <v>GBR</v>
      </c>
      <c r="E26" s="35">
        <f>'Placering - kvalifikation'!F37</f>
        <v>50</v>
      </c>
      <c r="F26" s="35">
        <f>'Placering - kvalifikation'!G37</f>
        <v>100</v>
      </c>
      <c r="G26" s="36">
        <f>'Placering - kvalifikation'!H37</f>
        <v>16</v>
      </c>
      <c r="H26" s="35">
        <f>'Placering - kvalifikation'!I37</f>
        <v>80</v>
      </c>
      <c r="I26" s="36">
        <f>'Placering - kvalifikation'!J37</f>
        <v>87</v>
      </c>
      <c r="J26" s="37">
        <f>'Placering - kvalifikation'!K37</f>
        <v>87</v>
      </c>
      <c r="K26" s="37">
        <f>'Placering - kvalifikation'!L37</f>
        <v>89</v>
      </c>
      <c r="L26" s="6">
        <v>15</v>
      </c>
    </row>
    <row r="27" spans="1:12" ht="32.25" thickBot="1" x14ac:dyDescent="0.3">
      <c r="A27" s="35">
        <f>'Placering - kvalifikation'!A26</f>
        <v>32</v>
      </c>
      <c r="B27" s="35" t="str">
        <f>'Placering - kvalifikation'!B26</f>
        <v>Anders Bo Rasmussen</v>
      </c>
      <c r="C27" s="35" t="str">
        <f>'Placering - kvalifikation'!C26</f>
        <v>Corvette Imperial</v>
      </c>
      <c r="D27" s="35" t="str">
        <f>'Placering - kvalifikation'!E26</f>
        <v>ISR</v>
      </c>
      <c r="E27" s="35">
        <f>'Placering - kvalifikation'!F26</f>
        <v>50</v>
      </c>
      <c r="F27" s="35">
        <f>'Placering - kvalifikation'!G26</f>
        <v>100</v>
      </c>
      <c r="G27" s="36">
        <f>'Placering - kvalifikation'!H26</f>
        <v>16</v>
      </c>
      <c r="H27" s="35">
        <f>'Placering - kvalifikation'!I26</f>
        <v>80</v>
      </c>
      <c r="I27" s="36">
        <f>'Placering - kvalifikation'!J26</f>
        <v>82</v>
      </c>
      <c r="J27" s="37">
        <f>'Placering - kvalifikation'!K26</f>
        <v>82</v>
      </c>
      <c r="K27" s="37">
        <f>'Placering - kvalifikation'!L26</f>
        <v>87.333333333333329</v>
      </c>
      <c r="L27" s="6">
        <v>18</v>
      </c>
    </row>
    <row r="28" spans="1:12" ht="32.25" thickBot="1" x14ac:dyDescent="0.3">
      <c r="A28" s="35">
        <f>'Placering - kvalifikation'!A24</f>
        <v>30</v>
      </c>
      <c r="B28" s="35" t="str">
        <f>'Placering - kvalifikation'!B24</f>
        <v>Signe Pilgaard Laursen</v>
      </c>
      <c r="C28" s="35" t="str">
        <f>'Placering - kvalifikation'!C24</f>
        <v>Paragraff</v>
      </c>
      <c r="D28" s="35" t="str">
        <f>'Placering - kvalifikation'!E24</f>
        <v>ISR</v>
      </c>
      <c r="E28" s="35">
        <f>'Placering - kvalifikation'!F24</f>
        <v>50</v>
      </c>
      <c r="F28" s="35">
        <f>'Placering - kvalifikation'!G24</f>
        <v>100</v>
      </c>
      <c r="G28" s="36">
        <f>'Placering - kvalifikation'!H24</f>
        <v>18</v>
      </c>
      <c r="H28" s="35">
        <f>'Placering - kvalifikation'!I24</f>
        <v>90</v>
      </c>
      <c r="I28" s="36">
        <f>'Placering - kvalifikation'!J24</f>
        <v>70</v>
      </c>
      <c r="J28" s="37">
        <f>'Placering - kvalifikation'!K24</f>
        <v>70</v>
      </c>
      <c r="K28" s="37">
        <f>'Placering - kvalifikation'!L24</f>
        <v>86.666666666666671</v>
      </c>
      <c r="L28" s="6">
        <v>19</v>
      </c>
    </row>
    <row r="29" spans="1:12" ht="16.5" thickBot="1" x14ac:dyDescent="0.3">
      <c r="A29" s="35">
        <f>'Placering - kvalifikation'!A32</f>
        <v>38</v>
      </c>
      <c r="B29" s="35" t="str">
        <f>'Placering - kvalifikation'!B32</f>
        <v>Gitte Dencker</v>
      </c>
      <c r="C29" s="35" t="str">
        <f>'Placering - kvalifikation'!C32</f>
        <v>Charlie</v>
      </c>
      <c r="D29" s="35" t="str">
        <f>'Placering - kvalifikation'!E32</f>
        <v>HJOR</v>
      </c>
      <c r="E29" s="35">
        <f>'Placering - kvalifikation'!F32</f>
        <v>50</v>
      </c>
      <c r="F29" s="35">
        <f>'Placering - kvalifikation'!G32</f>
        <v>100</v>
      </c>
      <c r="G29" s="36">
        <f>'Placering - kvalifikation'!H32</f>
        <v>16</v>
      </c>
      <c r="H29" s="35">
        <f>'Placering - kvalifikation'!I32</f>
        <v>80</v>
      </c>
      <c r="I29" s="36">
        <f>'Placering - kvalifikation'!J32</f>
        <v>80</v>
      </c>
      <c r="J29" s="37">
        <f>'Placering - kvalifikation'!K32</f>
        <v>80</v>
      </c>
      <c r="K29" s="37">
        <f>'Placering - kvalifikation'!L32</f>
        <v>86.666666666666671</v>
      </c>
      <c r="L29" s="6">
        <v>19</v>
      </c>
    </row>
    <row r="30" spans="1:12" ht="16.5" thickBot="1" x14ac:dyDescent="0.3">
      <c r="A30" s="35">
        <f>'Placering - kvalifikation'!A21</f>
        <v>27</v>
      </c>
      <c r="B30" s="35" t="str">
        <f>'Placering - kvalifikation'!B21</f>
        <v>Lisbeth Arredondo</v>
      </c>
      <c r="C30" s="35" t="str">
        <f>'Placering - kvalifikation'!C21</f>
        <v>Baloo</v>
      </c>
      <c r="D30" s="35" t="str">
        <f>'Placering - kvalifikation'!E21</f>
        <v>HJOR</v>
      </c>
      <c r="E30" s="35">
        <f>'Placering - kvalifikation'!F21</f>
        <v>50</v>
      </c>
      <c r="F30" s="35">
        <f>'Placering - kvalifikation'!G21</f>
        <v>100</v>
      </c>
      <c r="G30" s="36">
        <f>'Placering - kvalifikation'!H21</f>
        <v>16</v>
      </c>
      <c r="H30" s="35">
        <f>'Placering - kvalifikation'!I21</f>
        <v>80</v>
      </c>
      <c r="I30" s="36">
        <f>'Placering - kvalifikation'!J21</f>
        <v>79</v>
      </c>
      <c r="J30" s="37">
        <f>'Placering - kvalifikation'!K21</f>
        <v>79</v>
      </c>
      <c r="K30" s="37">
        <f>'Placering - kvalifikation'!L21</f>
        <v>86.333333333333329</v>
      </c>
      <c r="L30" s="6">
        <v>21</v>
      </c>
    </row>
    <row r="31" spans="1:12" ht="16.5" thickBot="1" x14ac:dyDescent="0.3">
      <c r="A31" s="35">
        <f>'Placering - kvalifikation'!A19</f>
        <v>25</v>
      </c>
      <c r="B31" s="35" t="str">
        <f>'Placering - kvalifikation'!B19</f>
        <v>Alice Akkermann</v>
      </c>
      <c r="C31" s="35" t="str">
        <f>'Placering - kvalifikation'!C19</f>
        <v>Feila fr Bakkakoti</v>
      </c>
      <c r="D31" s="35" t="str">
        <f>'Placering - kvalifikation'!E19</f>
        <v>SSR</v>
      </c>
      <c r="E31" s="35">
        <f>'Placering - kvalifikation'!F19</f>
        <v>50</v>
      </c>
      <c r="F31" s="35">
        <f>'Placering - kvalifikation'!G19</f>
        <v>100</v>
      </c>
      <c r="G31" s="36">
        <f>'Placering - kvalifikation'!H19</f>
        <v>17</v>
      </c>
      <c r="H31" s="35">
        <f>'Placering - kvalifikation'!I19</f>
        <v>85</v>
      </c>
      <c r="I31" s="36">
        <f>'Placering - kvalifikation'!J19</f>
        <v>73</v>
      </c>
      <c r="J31" s="37">
        <f>'Placering - kvalifikation'!K19</f>
        <v>73</v>
      </c>
      <c r="K31" s="37">
        <f>'Placering - kvalifikation'!L19</f>
        <v>86</v>
      </c>
      <c r="L31" s="6">
        <v>22</v>
      </c>
    </row>
    <row r="32" spans="1:12" ht="16.5" thickBot="1" x14ac:dyDescent="0.3">
      <c r="A32" s="35">
        <f>'Placering - kvalifikation'!A10</f>
        <v>16</v>
      </c>
      <c r="B32" s="35" t="str">
        <f>'Placering - kvalifikation'!B10</f>
        <v>Lene Engholm</v>
      </c>
      <c r="C32" s="35" t="str">
        <f>'Placering - kvalifikation'!C10</f>
        <v>Cavallo</v>
      </c>
      <c r="D32" s="35" t="str">
        <f>'Placering - kvalifikation'!E10</f>
        <v>VIRK</v>
      </c>
      <c r="E32" s="35">
        <f>'Placering - kvalifikation'!F10</f>
        <v>50</v>
      </c>
      <c r="F32" s="35">
        <f>'Placering - kvalifikation'!G10</f>
        <v>100</v>
      </c>
      <c r="G32" s="36">
        <f>'Placering - kvalifikation'!H10</f>
        <v>18</v>
      </c>
      <c r="H32" s="35">
        <f>'Placering - kvalifikation'!I10</f>
        <v>90</v>
      </c>
      <c r="I32" s="36">
        <f>'Placering - kvalifikation'!J10</f>
        <v>67</v>
      </c>
      <c r="J32" s="37">
        <f>'Placering - kvalifikation'!K10</f>
        <v>67</v>
      </c>
      <c r="K32" s="37">
        <f>'Placering - kvalifikation'!L10</f>
        <v>85.666666666666671</v>
      </c>
      <c r="L32" s="6">
        <v>23</v>
      </c>
    </row>
    <row r="33" spans="1:12" ht="32.25" thickBot="1" x14ac:dyDescent="0.3">
      <c r="A33" s="35">
        <f>'Placering - kvalifikation'!A43</f>
        <v>49</v>
      </c>
      <c r="B33" s="35" t="str">
        <f>'Placering - kvalifikation'!B43</f>
        <v>Camilla Würtz Ødegaard</v>
      </c>
      <c r="C33" s="35" t="str">
        <f>'Placering - kvalifikation'!C43</f>
        <v>Firfod Friccatz</v>
      </c>
      <c r="D33" s="35" t="str">
        <f>'Placering - kvalifikation'!E43</f>
        <v>KLIK</v>
      </c>
      <c r="E33" s="35">
        <f>'Placering - kvalifikation'!F43</f>
        <v>50</v>
      </c>
      <c r="F33" s="35">
        <f>'Placering - kvalifikation'!G43</f>
        <v>100</v>
      </c>
      <c r="G33" s="36">
        <f>'Placering - kvalifikation'!H43</f>
        <v>15</v>
      </c>
      <c r="H33" s="35">
        <f>'Placering - kvalifikation'!I43</f>
        <v>75</v>
      </c>
      <c r="I33" s="36">
        <f>'Placering - kvalifikation'!J43</f>
        <v>82</v>
      </c>
      <c r="J33" s="37">
        <f>'Placering - kvalifikation'!K43</f>
        <v>82</v>
      </c>
      <c r="K33" s="37">
        <f>'Placering - kvalifikation'!L43</f>
        <v>85.666666666666671</v>
      </c>
      <c r="L33" s="6">
        <v>23</v>
      </c>
    </row>
    <row r="34" spans="1:12" ht="16.5" thickBot="1" x14ac:dyDescent="0.3">
      <c r="A34" s="35">
        <f>'Placering - kvalifikation'!A17</f>
        <v>23</v>
      </c>
      <c r="B34" s="35" t="str">
        <f>'Placering - kvalifikation'!B17</f>
        <v>Malena Poulsen</v>
      </c>
      <c r="C34" s="35" t="str">
        <f>'Placering - kvalifikation'!C17</f>
        <v>Gunnar</v>
      </c>
      <c r="D34" s="35" t="str">
        <f>'Placering - kvalifikation'!E17</f>
        <v>SSR</v>
      </c>
      <c r="E34" s="35">
        <f>'Placering - kvalifikation'!F17</f>
        <v>50</v>
      </c>
      <c r="F34" s="35">
        <f>'Placering - kvalifikation'!G17</f>
        <v>100</v>
      </c>
      <c r="G34" s="36">
        <f>'Placering - kvalifikation'!H17</f>
        <v>17</v>
      </c>
      <c r="H34" s="35">
        <f>'Placering - kvalifikation'!I17</f>
        <v>85</v>
      </c>
      <c r="I34" s="36">
        <f>'Placering - kvalifikation'!J17</f>
        <v>70</v>
      </c>
      <c r="J34" s="37">
        <f>'Placering - kvalifikation'!K17</f>
        <v>70</v>
      </c>
      <c r="K34" s="37">
        <f>'Placering - kvalifikation'!L17</f>
        <v>85</v>
      </c>
      <c r="L34" s="6">
        <v>25</v>
      </c>
    </row>
    <row r="35" spans="1:12" ht="16.5" thickBot="1" x14ac:dyDescent="0.3">
      <c r="A35" s="35">
        <f>'Placering - kvalifikation'!A33</f>
        <v>39</v>
      </c>
      <c r="B35" s="35" t="str">
        <f>'Placering - kvalifikation'!B33</f>
        <v>Julie Refnov</v>
      </c>
      <c r="C35" s="35" t="str">
        <f>'Placering - kvalifikation'!C33</f>
        <v>Caju</v>
      </c>
      <c r="D35" s="35" t="str">
        <f>'Placering - kvalifikation'!E33</f>
        <v>HJOR</v>
      </c>
      <c r="E35" s="35">
        <f>'Placering - kvalifikation'!F33</f>
        <v>50</v>
      </c>
      <c r="F35" s="35">
        <f>'Placering - kvalifikation'!G33</f>
        <v>100</v>
      </c>
      <c r="G35" s="36">
        <f>'Placering - kvalifikation'!H33</f>
        <v>14</v>
      </c>
      <c r="H35" s="35">
        <f>'Placering - kvalifikation'!I33</f>
        <v>70</v>
      </c>
      <c r="I35" s="36">
        <f>'Placering - kvalifikation'!J33</f>
        <v>84</v>
      </c>
      <c r="J35" s="37">
        <f>'Placering - kvalifikation'!K33</f>
        <v>84</v>
      </c>
      <c r="K35" s="37">
        <f>'Placering - kvalifikation'!L33</f>
        <v>84.666666666666671</v>
      </c>
      <c r="L35" s="6">
        <v>26</v>
      </c>
    </row>
    <row r="36" spans="1:12" ht="16.5" thickBot="1" x14ac:dyDescent="0.3">
      <c r="A36" s="35">
        <f>'Placering - kvalifikation'!A31</f>
        <v>37</v>
      </c>
      <c r="B36" s="35" t="str">
        <f>'Placering - kvalifikation'!B31</f>
        <v>Berte Asmussen</v>
      </c>
      <c r="C36" s="35" t="str">
        <f>'Placering - kvalifikation'!C31</f>
        <v>Halle Berry</v>
      </c>
      <c r="D36" s="35" t="str">
        <f>'Placering - kvalifikation'!E31</f>
        <v>SPR</v>
      </c>
      <c r="E36" s="35">
        <f>'Placering - kvalifikation'!F31</f>
        <v>50</v>
      </c>
      <c r="F36" s="35">
        <f>'Placering - kvalifikation'!G31</f>
        <v>100</v>
      </c>
      <c r="G36" s="36">
        <f>'Placering - kvalifikation'!H31</f>
        <v>14</v>
      </c>
      <c r="H36" s="35">
        <f>'Placering - kvalifikation'!I31</f>
        <v>70</v>
      </c>
      <c r="I36" s="36">
        <f>'Placering - kvalifikation'!J31</f>
        <v>83</v>
      </c>
      <c r="J36" s="37">
        <f>'Placering - kvalifikation'!K31</f>
        <v>83</v>
      </c>
      <c r="K36" s="37">
        <f>'Placering - kvalifikation'!L31</f>
        <v>84.333333333333329</v>
      </c>
      <c r="L36" s="6">
        <v>27</v>
      </c>
    </row>
    <row r="37" spans="1:12" ht="32.25" thickBot="1" x14ac:dyDescent="0.3">
      <c r="A37" s="35">
        <f>'Placering - kvalifikation'!A45</f>
        <v>51</v>
      </c>
      <c r="B37" s="35" t="str">
        <f>'Placering - kvalifikation'!B45</f>
        <v>Jeanette Strands</v>
      </c>
      <c r="C37" s="35" t="str">
        <f>'Placering - kvalifikation'!C45</f>
        <v>Djakni von Midgaard</v>
      </c>
      <c r="D37" s="35" t="str">
        <f>'Placering - kvalifikation'!E45</f>
        <v>VER</v>
      </c>
      <c r="E37" s="35">
        <f>'Placering - kvalifikation'!F45</f>
        <v>50</v>
      </c>
      <c r="F37" s="35">
        <f>'Placering - kvalifikation'!G45</f>
        <v>100</v>
      </c>
      <c r="G37" s="36">
        <f>'Placering - kvalifikation'!H45</f>
        <v>17</v>
      </c>
      <c r="H37" s="35">
        <f>'Placering - kvalifikation'!I45</f>
        <v>85</v>
      </c>
      <c r="I37" s="36">
        <f>'Placering - kvalifikation'!J45</f>
        <v>65</v>
      </c>
      <c r="J37" s="37">
        <f>'Placering - kvalifikation'!K45</f>
        <v>65</v>
      </c>
      <c r="K37" s="37">
        <f>'Placering - kvalifikation'!L45</f>
        <v>83.333333333333329</v>
      </c>
      <c r="L37" s="6">
        <v>28</v>
      </c>
    </row>
    <row r="38" spans="1:12" ht="32.25" thickBot="1" x14ac:dyDescent="0.3">
      <c r="A38" s="35">
        <f>'Placering - kvalifikation'!A40</f>
        <v>46</v>
      </c>
      <c r="B38" s="35" t="str">
        <f>'Placering - kvalifikation'!B40</f>
        <v>Sasha Bech Petersen</v>
      </c>
      <c r="C38" s="35" t="str">
        <f>'Placering - kvalifikation'!C40</f>
        <v>Firfod Brdr. Olsen</v>
      </c>
      <c r="D38" s="35" t="str">
        <f>'Placering - kvalifikation'!E40</f>
        <v>KLIK</v>
      </c>
      <c r="E38" s="35">
        <f>'Placering - kvalifikation'!F40</f>
        <v>50</v>
      </c>
      <c r="F38" s="35">
        <f>'Placering - kvalifikation'!G40</f>
        <v>100</v>
      </c>
      <c r="G38" s="36">
        <f>'Placering - kvalifikation'!H40</f>
        <v>14</v>
      </c>
      <c r="H38" s="35">
        <f>'Placering - kvalifikation'!I40</f>
        <v>70</v>
      </c>
      <c r="I38" s="36">
        <f>'Placering - kvalifikation'!J40</f>
        <v>78</v>
      </c>
      <c r="J38" s="37">
        <f>'Placering - kvalifikation'!K40</f>
        <v>78</v>
      </c>
      <c r="K38" s="37">
        <f>'Placering - kvalifikation'!L40</f>
        <v>82.666666666666671</v>
      </c>
      <c r="L38" s="6">
        <v>29</v>
      </c>
    </row>
    <row r="39" spans="1:12" ht="32.25" thickBot="1" x14ac:dyDescent="0.3">
      <c r="A39" s="35">
        <f>'Placering - kvalifikation'!A28</f>
        <v>34</v>
      </c>
      <c r="B39" s="35" t="str">
        <f>'Placering - kvalifikation'!B28</f>
        <v>Gerd Maria Dalsgaard</v>
      </c>
      <c r="C39" s="35" t="str">
        <f>'Placering - kvalifikation'!C28</f>
        <v>Lausanne</v>
      </c>
      <c r="D39" s="35" t="str">
        <f>'Placering - kvalifikation'!E28</f>
        <v>SKØR</v>
      </c>
      <c r="E39" s="35">
        <f>'Placering - kvalifikation'!F28</f>
        <v>50</v>
      </c>
      <c r="F39" s="35">
        <f>'Placering - kvalifikation'!G28</f>
        <v>100</v>
      </c>
      <c r="G39" s="36">
        <f>'Placering - kvalifikation'!H28</f>
        <v>14</v>
      </c>
      <c r="H39" s="35">
        <f>'Placering - kvalifikation'!I28</f>
        <v>70</v>
      </c>
      <c r="I39" s="36">
        <f>'Placering - kvalifikation'!J28</f>
        <v>72</v>
      </c>
      <c r="J39" s="37">
        <f>'Placering - kvalifikation'!K28</f>
        <v>72</v>
      </c>
      <c r="K39" s="37">
        <f>'Placering - kvalifikation'!L28</f>
        <v>80.666666666666671</v>
      </c>
      <c r="L39" s="6">
        <v>30</v>
      </c>
    </row>
    <row r="40" spans="1:12" ht="32.25" thickBot="1" x14ac:dyDescent="0.3">
      <c r="A40" s="35">
        <f>'Placering - kvalifikation'!A30</f>
        <v>36</v>
      </c>
      <c r="B40" s="35" t="str">
        <f>'Placering - kvalifikation'!B30</f>
        <v>Pia Friis</v>
      </c>
      <c r="C40" s="35" t="str">
        <f>'Placering - kvalifikation'!C30</f>
        <v>Argeisli fra Debelmose</v>
      </c>
      <c r="D40" s="35" t="str">
        <f>'Placering - kvalifikation'!E30</f>
        <v>HJOR</v>
      </c>
      <c r="E40" s="35">
        <f>'Placering - kvalifikation'!F30</f>
        <v>50</v>
      </c>
      <c r="F40" s="35">
        <f>'Placering - kvalifikation'!G30</f>
        <v>100</v>
      </c>
      <c r="G40" s="36">
        <f>'Placering - kvalifikation'!H30</f>
        <v>15</v>
      </c>
      <c r="H40" s="35">
        <f>'Placering - kvalifikation'!I30</f>
        <v>75</v>
      </c>
      <c r="I40" s="36">
        <f>'Placering - kvalifikation'!J30</f>
        <v>64</v>
      </c>
      <c r="J40" s="37">
        <f>'Placering - kvalifikation'!K30</f>
        <v>64</v>
      </c>
      <c r="K40" s="37">
        <f>'Placering - kvalifikation'!L30</f>
        <v>79.666666666666671</v>
      </c>
      <c r="L40" s="6">
        <v>31</v>
      </c>
    </row>
    <row r="41" spans="1:12" ht="16.5" thickBot="1" x14ac:dyDescent="0.3">
      <c r="A41" s="35">
        <f>'Placering - kvalifikation'!A18</f>
        <v>24</v>
      </c>
      <c r="B41" s="35" t="str">
        <f>'Placering - kvalifikation'!B18</f>
        <v>Anja Akkermann</v>
      </c>
      <c r="C41" s="35" t="str">
        <f>'Placering - kvalifikation'!C18</f>
        <v>More Vain</v>
      </c>
      <c r="D41" s="35" t="str">
        <f>'Placering - kvalifikation'!E18</f>
        <v>SSR</v>
      </c>
      <c r="E41" s="35">
        <f>'Placering - kvalifikation'!F18</f>
        <v>50</v>
      </c>
      <c r="F41" s="35">
        <f>'Placering - kvalifikation'!G18</f>
        <v>100</v>
      </c>
      <c r="G41" s="36">
        <f>'Placering - kvalifikation'!H18</f>
        <v>18</v>
      </c>
      <c r="H41" s="35">
        <f>'Placering - kvalifikation'!I18</f>
        <v>90</v>
      </c>
      <c r="I41" s="36">
        <f>'Placering - kvalifikation'!J18</f>
        <v>40</v>
      </c>
      <c r="J41" s="37">
        <f>'Placering - kvalifikation'!K18</f>
        <v>40</v>
      </c>
      <c r="K41" s="37">
        <f>'Placering - kvalifikation'!L18</f>
        <v>76.666666666666671</v>
      </c>
      <c r="L41" s="6">
        <v>32</v>
      </c>
    </row>
    <row r="42" spans="1:12" ht="32.25" thickBot="1" x14ac:dyDescent="0.3">
      <c r="A42" s="35">
        <f>'Placering - kvalifikation'!A44</f>
        <v>50</v>
      </c>
      <c r="B42" s="35" t="str">
        <f>'Placering - kvalifikation'!B44</f>
        <v>Dorthe Sabroe</v>
      </c>
      <c r="C42" s="35" t="str">
        <f>'Placering - kvalifikation'!C44</f>
        <v>Gimstein fra Grauballe Mark</v>
      </c>
      <c r="D42" s="35" t="str">
        <f>'Placering - kvalifikation'!E44</f>
        <v>VER</v>
      </c>
      <c r="E42" s="35">
        <f>'Placering - kvalifikation'!F44</f>
        <v>50</v>
      </c>
      <c r="F42" s="35">
        <f>'Placering - kvalifikation'!G44</f>
        <v>100</v>
      </c>
      <c r="G42" s="36">
        <f>'Placering - kvalifikation'!H44</f>
        <v>14</v>
      </c>
      <c r="H42" s="35">
        <f>'Placering - kvalifikation'!I44</f>
        <v>70</v>
      </c>
      <c r="I42" s="36">
        <f>'Placering - kvalifikation'!J44</f>
        <v>52</v>
      </c>
      <c r="J42" s="37">
        <f>'Placering - kvalifikation'!K44</f>
        <v>52</v>
      </c>
      <c r="K42" s="37">
        <f>'Placering - kvalifikation'!L44</f>
        <v>74</v>
      </c>
      <c r="L42" s="6">
        <v>33</v>
      </c>
    </row>
    <row r="43" spans="1:12" ht="32.25" thickBot="1" x14ac:dyDescent="0.3">
      <c r="A43" s="35">
        <f>'Placering - kvalifikation'!A41</f>
        <v>47</v>
      </c>
      <c r="B43" s="35" t="str">
        <f>'Placering - kvalifikation'!B41</f>
        <v>Channe Bech Petersen</v>
      </c>
      <c r="C43" s="35" t="str">
        <f>'Placering - kvalifikation'!C41</f>
        <v>Firfod Jitterbug</v>
      </c>
      <c r="D43" s="35" t="str">
        <f>'Placering - kvalifikation'!E41</f>
        <v>KLIK</v>
      </c>
      <c r="E43" s="35">
        <f>'Placering - kvalifikation'!F41</f>
        <v>50</v>
      </c>
      <c r="F43" s="35">
        <f>'Placering - kvalifikation'!G41</f>
        <v>100</v>
      </c>
      <c r="G43" s="36">
        <f>'Placering - kvalifikation'!H41</f>
        <v>9</v>
      </c>
      <c r="H43" s="35">
        <f>'Placering - kvalifikation'!I41</f>
        <v>45</v>
      </c>
      <c r="I43" s="36">
        <f>'Placering - kvalifikation'!J41</f>
        <v>67</v>
      </c>
      <c r="J43" s="37">
        <f>'Placering - kvalifikation'!K41</f>
        <v>67</v>
      </c>
      <c r="K43" s="37">
        <f>'Placering - kvalifikation'!L41</f>
        <v>70.666666666666671</v>
      </c>
      <c r="L43" s="6">
        <v>34</v>
      </c>
    </row>
    <row r="44" spans="1:12" ht="32.25" thickBot="1" x14ac:dyDescent="0.3">
      <c r="A44" s="35">
        <f>'Placering - kvalifikation'!A27</f>
        <v>33</v>
      </c>
      <c r="B44" s="35" t="str">
        <f>'Placering - kvalifikation'!B27</f>
        <v>Andrea Bloch Johansen</v>
      </c>
      <c r="C44" s="35" t="str">
        <f>'Placering - kvalifikation'!C27</f>
        <v>Dorina</v>
      </c>
      <c r="D44" s="35" t="str">
        <f>'Placering - kvalifikation'!E27</f>
        <v>SKØR</v>
      </c>
      <c r="E44" s="35">
        <f>'Placering - kvalifikation'!F27</f>
        <v>50</v>
      </c>
      <c r="F44" s="35">
        <f>'Placering - kvalifikation'!G27</f>
        <v>100</v>
      </c>
      <c r="G44" s="36">
        <f>'Placering - kvalifikation'!H27</f>
        <v>12</v>
      </c>
      <c r="H44" s="35">
        <f>'Placering - kvalifikation'!I27</f>
        <v>60</v>
      </c>
      <c r="I44" s="36">
        <f>'Placering - kvalifikation'!J27</f>
        <v>40</v>
      </c>
      <c r="J44" s="37">
        <f>'Placering - kvalifikation'!K27</f>
        <v>40</v>
      </c>
      <c r="K44" s="37">
        <f>'Placering - kvalifikation'!L27</f>
        <v>66.666666666666671</v>
      </c>
      <c r="L44" s="6">
        <v>35</v>
      </c>
    </row>
    <row r="45" spans="1:12" ht="16.5" thickBot="1" x14ac:dyDescent="0.3">
      <c r="A45" s="35">
        <f>'Placering - kvalifikation'!A16</f>
        <v>22</v>
      </c>
      <c r="B45" s="35" t="str">
        <f>'Placering - kvalifikation'!B16</f>
        <v>Trine Dalitz</v>
      </c>
      <c r="C45" s="35" t="str">
        <f>'Placering - kvalifikation'!C16</f>
        <v>Morgan the red</v>
      </c>
      <c r="D45" s="35" t="str">
        <f>'Placering - kvalifikation'!E16</f>
        <v>ROR</v>
      </c>
      <c r="E45" s="35">
        <f>'Placering - kvalifikation'!F16</f>
        <v>0</v>
      </c>
      <c r="F45" s="35">
        <f>'Placering - kvalifikation'!G16</f>
        <v>0</v>
      </c>
      <c r="G45" s="36">
        <f>'Placering - kvalifikation'!H16</f>
        <v>19</v>
      </c>
      <c r="H45" s="35">
        <f>'Placering - kvalifikation'!I16</f>
        <v>95</v>
      </c>
      <c r="I45" s="36">
        <f>'Placering - kvalifikation'!J16</f>
        <v>74</v>
      </c>
      <c r="J45" s="37">
        <f>'Placering - kvalifikation'!K16</f>
        <v>74</v>
      </c>
      <c r="K45" s="37">
        <f>'Placering - kvalifikation'!L16</f>
        <v>56.333333333333336</v>
      </c>
      <c r="L45" s="6">
        <v>36</v>
      </c>
    </row>
  </sheetData>
  <autoFilter ref="A9:L45">
    <sortState ref="A10:L45">
      <sortCondition descending="1" ref="K9:K45"/>
    </sortState>
  </autoFilter>
  <phoneticPr fontId="25" type="noConversion"/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view="pageLayout" topLeftCell="C1" zoomScaleNormal="64" workbookViewId="0">
      <selection activeCell="K5" sqref="K5"/>
    </sheetView>
  </sheetViews>
  <sheetFormatPr defaultRowHeight="15" x14ac:dyDescent="0.25"/>
  <cols>
    <col min="1" max="1" width="11.5703125" customWidth="1"/>
    <col min="2" max="2" width="28.7109375" bestFit="1" customWidth="1"/>
    <col min="3" max="3" width="27.85546875" bestFit="1" customWidth="1"/>
    <col min="4" max="4" width="18.28515625" customWidth="1"/>
    <col min="5" max="5" width="8.140625" customWidth="1"/>
    <col min="6" max="6" width="11.28515625" customWidth="1"/>
    <col min="7" max="7" width="10.7109375" customWidth="1"/>
    <col min="8" max="8" width="11" customWidth="1"/>
    <col min="9" max="9" width="10.28515625" customWidth="1"/>
    <col min="10" max="10" width="11.42578125" customWidth="1"/>
    <col min="11" max="11" width="11.28515625" customWidth="1"/>
    <col min="12" max="12" width="11" customWidth="1"/>
    <col min="13" max="13" width="15.42578125" customWidth="1"/>
    <col min="14" max="14" width="16" customWidth="1"/>
    <col min="15" max="15" width="2.7109375" customWidth="1"/>
    <col min="16" max="17" width="10.140625" customWidth="1"/>
    <col min="33" max="33" width="17.7109375" customWidth="1"/>
  </cols>
  <sheetData>
    <row r="1" spans="1:32" ht="23.25" x14ac:dyDescent="0.35">
      <c r="A1" s="1" t="s">
        <v>102</v>
      </c>
      <c r="C1" s="10"/>
      <c r="D1" s="10"/>
      <c r="E1" s="10"/>
      <c r="AF1" s="9" t="s">
        <v>11</v>
      </c>
    </row>
    <row r="2" spans="1:32" ht="23.25" x14ac:dyDescent="0.35">
      <c r="A2" s="1"/>
      <c r="C2" s="10"/>
      <c r="D2" s="10"/>
      <c r="E2" s="10"/>
      <c r="AF2" s="9"/>
    </row>
    <row r="3" spans="1:32" ht="18" customHeight="1" x14ac:dyDescent="0.3">
      <c r="A3" s="2" t="s">
        <v>30</v>
      </c>
      <c r="B3" s="11" t="s">
        <v>100</v>
      </c>
      <c r="C3" s="15" t="s">
        <v>31</v>
      </c>
      <c r="D3" s="15"/>
      <c r="E3" s="111" t="s">
        <v>101</v>
      </c>
      <c r="F3" s="112"/>
      <c r="G3" s="113"/>
    </row>
    <row r="4" spans="1:32" ht="18" customHeight="1" x14ac:dyDescent="0.3">
      <c r="A4" s="2"/>
      <c r="B4" s="13"/>
      <c r="C4" s="31"/>
      <c r="D4" s="31"/>
      <c r="E4" s="13"/>
      <c r="F4" s="13"/>
      <c r="G4" s="13"/>
      <c r="H4" s="54"/>
    </row>
    <row r="5" spans="1:32" ht="18" customHeight="1" x14ac:dyDescent="0.3">
      <c r="A5" s="5" t="s">
        <v>72</v>
      </c>
      <c r="B5" s="13"/>
      <c r="C5" s="31"/>
      <c r="D5" s="31"/>
      <c r="E5" s="13"/>
      <c r="F5" s="13"/>
      <c r="G5" s="13"/>
      <c r="H5" s="54"/>
    </row>
    <row r="6" spans="1:32" ht="18" customHeight="1" x14ac:dyDescent="0.3">
      <c r="A6" s="5" t="s">
        <v>67</v>
      </c>
      <c r="B6" s="13"/>
      <c r="C6" s="31"/>
      <c r="D6" s="31"/>
      <c r="E6" s="13"/>
      <c r="F6" s="13"/>
      <c r="G6" s="13"/>
      <c r="H6" s="54"/>
    </row>
    <row r="7" spans="1:32" ht="16.5" thickBot="1" x14ac:dyDescent="0.3">
      <c r="F7" s="7" t="s">
        <v>46</v>
      </c>
      <c r="G7" s="38">
        <v>50</v>
      </c>
      <c r="H7" s="7" t="s">
        <v>46</v>
      </c>
      <c r="I7" s="38">
        <v>20</v>
      </c>
      <c r="J7" s="7" t="s">
        <v>46</v>
      </c>
      <c r="K7" s="38">
        <f>Forhindringsprøve!E3</f>
        <v>100</v>
      </c>
    </row>
    <row r="8" spans="1:32" ht="19.5" thickBot="1" x14ac:dyDescent="0.35">
      <c r="F8" s="28" t="s">
        <v>14</v>
      </c>
      <c r="G8" s="29"/>
      <c r="H8" s="28" t="s">
        <v>32</v>
      </c>
      <c r="I8" s="30"/>
      <c r="J8" s="28" t="s">
        <v>39</v>
      </c>
      <c r="K8" s="30"/>
    </row>
    <row r="9" spans="1:32" ht="62.25" customHeight="1" thickBot="1" x14ac:dyDescent="0.3">
      <c r="A9" s="103" t="s">
        <v>9</v>
      </c>
      <c r="B9" s="104" t="s">
        <v>45</v>
      </c>
      <c r="C9" s="104" t="s">
        <v>0</v>
      </c>
      <c r="D9" s="4" t="s">
        <v>99</v>
      </c>
      <c r="E9" s="4" t="s">
        <v>10</v>
      </c>
      <c r="F9" s="4" t="s">
        <v>1</v>
      </c>
      <c r="G9" s="4" t="s">
        <v>5</v>
      </c>
      <c r="H9" s="4" t="s">
        <v>2</v>
      </c>
      <c r="I9" s="4" t="s">
        <v>6</v>
      </c>
      <c r="J9" s="4" t="s">
        <v>3</v>
      </c>
      <c r="K9" s="4" t="s">
        <v>7</v>
      </c>
      <c r="L9" s="4" t="s">
        <v>44</v>
      </c>
      <c r="M9" s="4" t="s">
        <v>186</v>
      </c>
      <c r="N9" s="4" t="s">
        <v>187</v>
      </c>
    </row>
    <row r="10" spans="1:32" ht="21.95" customHeight="1" thickBot="1" x14ac:dyDescent="0.3">
      <c r="A10" s="105">
        <v>16</v>
      </c>
      <c r="B10" s="106" t="s">
        <v>103</v>
      </c>
      <c r="C10" s="106" t="s">
        <v>104</v>
      </c>
      <c r="D10" s="101">
        <v>1</v>
      </c>
      <c r="E10" s="100" t="s">
        <v>172</v>
      </c>
      <c r="F10" s="35">
        <f>Orienteringsridt!G23</f>
        <v>50</v>
      </c>
      <c r="G10" s="35">
        <f>Orienteringsridt!H23</f>
        <v>100</v>
      </c>
      <c r="H10" s="36">
        <f>Gangartstest!D14</f>
        <v>18</v>
      </c>
      <c r="I10" s="35">
        <f>Gangartstest!E14</f>
        <v>90</v>
      </c>
      <c r="J10" s="36">
        <f>Forhindringsprøve!L14</f>
        <v>67</v>
      </c>
      <c r="K10" s="37">
        <f>Forhindringsprøve!M14</f>
        <v>67</v>
      </c>
      <c r="L10" s="37">
        <f>(G10+I10+K10)/3</f>
        <v>85.666666666666671</v>
      </c>
      <c r="M10" s="37">
        <v>264.33</v>
      </c>
      <c r="N10" s="6">
        <v>5</v>
      </c>
    </row>
    <row r="11" spans="1:32" ht="21.95" customHeight="1" thickBot="1" x14ac:dyDescent="0.3">
      <c r="A11" s="105">
        <v>17</v>
      </c>
      <c r="B11" s="106" t="s">
        <v>105</v>
      </c>
      <c r="C11" s="106" t="s">
        <v>106</v>
      </c>
      <c r="D11" s="101">
        <v>1</v>
      </c>
      <c r="E11" s="100" t="s">
        <v>172</v>
      </c>
      <c r="F11" s="35">
        <f>Orienteringsridt!G24</f>
        <v>50</v>
      </c>
      <c r="G11" s="35">
        <f>Orienteringsridt!H24</f>
        <v>100</v>
      </c>
      <c r="H11" s="36">
        <f>Gangartstest!D15</f>
        <v>18</v>
      </c>
      <c r="I11" s="35">
        <f>Gangartstest!E15</f>
        <v>90</v>
      </c>
      <c r="J11" s="36">
        <f>Forhindringsprøve!L15</f>
        <v>77</v>
      </c>
      <c r="K11" s="37">
        <f>Forhindringsprøve!M15</f>
        <v>77</v>
      </c>
      <c r="L11" s="37">
        <f t="shared" ref="L11:L33" si="0">(G11+I11+K11)/3</f>
        <v>89</v>
      </c>
      <c r="M11" s="37"/>
      <c r="N11" s="6"/>
    </row>
    <row r="12" spans="1:32" ht="21.95" customHeight="1" thickBot="1" x14ac:dyDescent="0.3">
      <c r="A12" s="105">
        <v>18</v>
      </c>
      <c r="B12" s="106" t="s">
        <v>107</v>
      </c>
      <c r="C12" s="106" t="s">
        <v>108</v>
      </c>
      <c r="D12" s="101">
        <v>1</v>
      </c>
      <c r="E12" s="100" t="s">
        <v>172</v>
      </c>
      <c r="F12" s="35">
        <f>Orienteringsridt!G25</f>
        <v>50</v>
      </c>
      <c r="G12" s="35">
        <f>Orienteringsridt!H25</f>
        <v>100</v>
      </c>
      <c r="H12" s="36">
        <f>Gangartstest!D16</f>
        <v>17</v>
      </c>
      <c r="I12" s="35">
        <f>Gangartstest!E16</f>
        <v>85</v>
      </c>
      <c r="J12" s="36">
        <f>Forhindringsprøve!L16</f>
        <v>84</v>
      </c>
      <c r="K12" s="37">
        <f>Forhindringsprøve!M16</f>
        <v>84</v>
      </c>
      <c r="L12" s="37">
        <f t="shared" si="0"/>
        <v>89.666666666666671</v>
      </c>
      <c r="M12" s="37"/>
      <c r="N12" s="6"/>
    </row>
    <row r="13" spans="1:32" ht="21.95" customHeight="1" thickBot="1" x14ac:dyDescent="0.3">
      <c r="A13" s="105">
        <v>19</v>
      </c>
      <c r="B13" s="106" t="s">
        <v>109</v>
      </c>
      <c r="C13" s="106" t="s">
        <v>110</v>
      </c>
      <c r="D13" s="101">
        <v>2</v>
      </c>
      <c r="E13" s="100" t="s">
        <v>173</v>
      </c>
      <c r="F13" s="35">
        <f>Orienteringsridt!G26</f>
        <v>50</v>
      </c>
      <c r="G13" s="35">
        <f>Orienteringsridt!H26</f>
        <v>100</v>
      </c>
      <c r="H13" s="36">
        <f>Gangartstest!D17</f>
        <v>19</v>
      </c>
      <c r="I13" s="35">
        <f>Gangartstest!E17</f>
        <v>95</v>
      </c>
      <c r="J13" s="36">
        <f>Forhindringsprøve!L17</f>
        <v>99</v>
      </c>
      <c r="K13" s="37">
        <f>Forhindringsprøve!M17</f>
        <v>99</v>
      </c>
      <c r="L13" s="37">
        <f t="shared" si="0"/>
        <v>98</v>
      </c>
      <c r="M13" s="37">
        <v>293.67</v>
      </c>
      <c r="N13" s="6">
        <v>1</v>
      </c>
    </row>
    <row r="14" spans="1:32" ht="21.95" customHeight="1" thickBot="1" x14ac:dyDescent="0.3">
      <c r="A14" s="105">
        <v>20</v>
      </c>
      <c r="B14" s="106" t="s">
        <v>111</v>
      </c>
      <c r="C14" s="106" t="s">
        <v>112</v>
      </c>
      <c r="D14" s="101">
        <v>2</v>
      </c>
      <c r="E14" s="100" t="s">
        <v>173</v>
      </c>
      <c r="F14" s="35">
        <f>Orienteringsridt!G27</f>
        <v>50</v>
      </c>
      <c r="G14" s="35">
        <f>Orienteringsridt!H27</f>
        <v>100</v>
      </c>
      <c r="H14" s="36">
        <f>Gangartstest!D18</f>
        <v>20</v>
      </c>
      <c r="I14" s="35">
        <f>Gangartstest!E18</f>
        <v>100</v>
      </c>
      <c r="J14" s="36">
        <f>Forhindringsprøve!L18</f>
        <v>88</v>
      </c>
      <c r="K14" s="37">
        <f>Forhindringsprøve!M18</f>
        <v>88</v>
      </c>
      <c r="L14" s="37">
        <f t="shared" si="0"/>
        <v>96</v>
      </c>
      <c r="M14" s="37"/>
      <c r="N14" s="6"/>
    </row>
    <row r="15" spans="1:32" ht="21.95" customHeight="1" thickBot="1" x14ac:dyDescent="0.3">
      <c r="A15" s="105">
        <v>21</v>
      </c>
      <c r="B15" s="106" t="s">
        <v>113</v>
      </c>
      <c r="C15" s="106" t="s">
        <v>114</v>
      </c>
      <c r="D15" s="101">
        <v>2</v>
      </c>
      <c r="E15" s="100" t="s">
        <v>173</v>
      </c>
      <c r="F15" s="35">
        <f>Orienteringsridt!G28</f>
        <v>50</v>
      </c>
      <c r="G15" s="35">
        <f>Orienteringsridt!H28</f>
        <v>100</v>
      </c>
      <c r="H15" s="36">
        <f>Gangartstest!D19</f>
        <v>20</v>
      </c>
      <c r="I15" s="35">
        <f>Gangartstest!E19</f>
        <v>100</v>
      </c>
      <c r="J15" s="36">
        <f>Forhindringsprøve!L19</f>
        <v>99</v>
      </c>
      <c r="K15" s="37">
        <f>Forhindringsprøve!M19</f>
        <v>99</v>
      </c>
      <c r="L15" s="37">
        <f t="shared" si="0"/>
        <v>99.666666666666671</v>
      </c>
      <c r="M15" s="37"/>
      <c r="N15" s="6"/>
    </row>
    <row r="16" spans="1:32" ht="21.95" customHeight="1" thickBot="1" x14ac:dyDescent="0.3">
      <c r="A16" s="105">
        <v>22</v>
      </c>
      <c r="B16" s="106" t="s">
        <v>115</v>
      </c>
      <c r="C16" s="106" t="s">
        <v>116</v>
      </c>
      <c r="D16" s="101">
        <v>2</v>
      </c>
      <c r="E16" s="100" t="s">
        <v>173</v>
      </c>
      <c r="F16" s="35">
        <f>Orienteringsridt!G29</f>
        <v>0</v>
      </c>
      <c r="G16" s="35">
        <f>Orienteringsridt!H29</f>
        <v>0</v>
      </c>
      <c r="H16" s="36">
        <f>Gangartstest!D20</f>
        <v>19</v>
      </c>
      <c r="I16" s="35">
        <f>Gangartstest!E20</f>
        <v>95</v>
      </c>
      <c r="J16" s="36">
        <f>Forhindringsprøve!L20</f>
        <v>74</v>
      </c>
      <c r="K16" s="37">
        <f>Forhindringsprøve!M20</f>
        <v>74</v>
      </c>
      <c r="L16" s="37">
        <f t="shared" si="0"/>
        <v>56.333333333333336</v>
      </c>
      <c r="M16" s="37"/>
      <c r="N16" s="6"/>
    </row>
    <row r="17" spans="1:14" ht="21.95" customHeight="1" thickBot="1" x14ac:dyDescent="0.3">
      <c r="A17" s="105">
        <v>23</v>
      </c>
      <c r="B17" s="106" t="s">
        <v>117</v>
      </c>
      <c r="C17" s="106" t="s">
        <v>118</v>
      </c>
      <c r="D17" s="101">
        <v>3</v>
      </c>
      <c r="E17" s="100" t="s">
        <v>174</v>
      </c>
      <c r="F17" s="35">
        <f>Orienteringsridt!G30</f>
        <v>50</v>
      </c>
      <c r="G17" s="35">
        <f>Orienteringsridt!H30</f>
        <v>100</v>
      </c>
      <c r="H17" s="36">
        <f>Gangartstest!D21</f>
        <v>17</v>
      </c>
      <c r="I17" s="35">
        <f>Gangartstest!E21</f>
        <v>85</v>
      </c>
      <c r="J17" s="36">
        <f>Forhindringsprøve!L21</f>
        <v>70</v>
      </c>
      <c r="K17" s="37">
        <f>Forhindringsprøve!M21</f>
        <v>70</v>
      </c>
      <c r="L17" s="37">
        <f t="shared" si="0"/>
        <v>85</v>
      </c>
      <c r="M17" s="37">
        <v>247.67</v>
      </c>
      <c r="N17" s="6">
        <v>7</v>
      </c>
    </row>
    <row r="18" spans="1:14" ht="21.95" customHeight="1" thickBot="1" x14ac:dyDescent="0.3">
      <c r="A18" s="105">
        <v>24</v>
      </c>
      <c r="B18" s="106" t="s">
        <v>119</v>
      </c>
      <c r="C18" s="106" t="s">
        <v>185</v>
      </c>
      <c r="D18" s="101">
        <v>3</v>
      </c>
      <c r="E18" s="100" t="s">
        <v>174</v>
      </c>
      <c r="F18" s="35">
        <f>Orienteringsridt!G31</f>
        <v>50</v>
      </c>
      <c r="G18" s="35">
        <f>Orienteringsridt!H31</f>
        <v>100</v>
      </c>
      <c r="H18" s="36">
        <f>Gangartstest!D22</f>
        <v>18</v>
      </c>
      <c r="I18" s="35">
        <f>Gangartstest!E22</f>
        <v>90</v>
      </c>
      <c r="J18" s="36">
        <f>Forhindringsprøve!L22</f>
        <v>40</v>
      </c>
      <c r="K18" s="37">
        <f>Forhindringsprøve!M22</f>
        <v>40</v>
      </c>
      <c r="L18" s="37">
        <f t="shared" si="0"/>
        <v>76.666666666666671</v>
      </c>
      <c r="M18" s="37"/>
      <c r="N18" s="6"/>
    </row>
    <row r="19" spans="1:14" ht="21.95" customHeight="1" thickBot="1" x14ac:dyDescent="0.3">
      <c r="A19" s="105">
        <v>25</v>
      </c>
      <c r="B19" s="106" t="s">
        <v>120</v>
      </c>
      <c r="C19" s="106" t="s">
        <v>184</v>
      </c>
      <c r="D19" s="101">
        <v>3</v>
      </c>
      <c r="E19" s="100" t="s">
        <v>174</v>
      </c>
      <c r="F19" s="35">
        <f>Orienteringsridt!G32</f>
        <v>50</v>
      </c>
      <c r="G19" s="35">
        <f>Orienteringsridt!H32</f>
        <v>100</v>
      </c>
      <c r="H19" s="36">
        <f>Gangartstest!D23</f>
        <v>17</v>
      </c>
      <c r="I19" s="35">
        <f>Gangartstest!E23</f>
        <v>85</v>
      </c>
      <c r="J19" s="36">
        <f>Forhindringsprøve!L23</f>
        <v>73</v>
      </c>
      <c r="K19" s="37">
        <f>Forhindringsprøve!M23</f>
        <v>73</v>
      </c>
      <c r="L19" s="37">
        <f t="shared" si="0"/>
        <v>86</v>
      </c>
      <c r="M19" s="37"/>
      <c r="N19" s="6"/>
    </row>
    <row r="20" spans="1:14" ht="21.95" customHeight="1" thickBot="1" x14ac:dyDescent="0.3">
      <c r="A20" s="105">
        <v>26</v>
      </c>
      <c r="B20" s="106" t="s">
        <v>121</v>
      </c>
      <c r="C20" s="106" t="s">
        <v>122</v>
      </c>
      <c r="D20" s="101">
        <v>4</v>
      </c>
      <c r="E20" s="100" t="s">
        <v>175</v>
      </c>
      <c r="F20" s="35">
        <f>Orienteringsridt!G33</f>
        <v>50</v>
      </c>
      <c r="G20" s="35">
        <f>Orienteringsridt!H33</f>
        <v>100</v>
      </c>
      <c r="H20" s="36">
        <f>Gangartstest!D24</f>
        <v>18</v>
      </c>
      <c r="I20" s="35">
        <f>Gangartstest!E24</f>
        <v>90</v>
      </c>
      <c r="J20" s="36">
        <f>Forhindringsprøve!L24</f>
        <v>88</v>
      </c>
      <c r="K20" s="37">
        <f>Forhindringsprøve!M24</f>
        <v>88</v>
      </c>
      <c r="L20" s="37">
        <f t="shared" si="0"/>
        <v>92.666666666666671</v>
      </c>
      <c r="M20" s="37">
        <v>271.67</v>
      </c>
      <c r="N20" s="6">
        <v>2</v>
      </c>
    </row>
    <row r="21" spans="1:14" ht="21.95" customHeight="1" thickBot="1" x14ac:dyDescent="0.3">
      <c r="A21" s="105">
        <v>27</v>
      </c>
      <c r="B21" s="106" t="s">
        <v>123</v>
      </c>
      <c r="C21" s="106" t="s">
        <v>124</v>
      </c>
      <c r="D21" s="101">
        <v>4</v>
      </c>
      <c r="E21" s="100" t="s">
        <v>176</v>
      </c>
      <c r="F21" s="35">
        <f>Orienteringsridt!G34</f>
        <v>50</v>
      </c>
      <c r="G21" s="35">
        <f>Orienteringsridt!H34</f>
        <v>100</v>
      </c>
      <c r="H21" s="36">
        <f>Gangartstest!D25</f>
        <v>16</v>
      </c>
      <c r="I21" s="35">
        <f>Gangartstest!E25</f>
        <v>80</v>
      </c>
      <c r="J21" s="36">
        <f>Forhindringsprøve!L25</f>
        <v>79</v>
      </c>
      <c r="K21" s="37">
        <f>Forhindringsprøve!M25</f>
        <v>79</v>
      </c>
      <c r="L21" s="37">
        <f t="shared" si="0"/>
        <v>86.333333333333329</v>
      </c>
      <c r="M21" s="37"/>
      <c r="N21" s="6"/>
    </row>
    <row r="22" spans="1:14" ht="21.95" customHeight="1" thickBot="1" x14ac:dyDescent="0.3">
      <c r="A22" s="105">
        <v>28</v>
      </c>
      <c r="B22" s="106" t="s">
        <v>125</v>
      </c>
      <c r="C22" s="106" t="s">
        <v>126</v>
      </c>
      <c r="D22" s="101">
        <v>4</v>
      </c>
      <c r="E22" s="100" t="s">
        <v>176</v>
      </c>
      <c r="F22" s="35">
        <f>Orienteringsridt!G35</f>
        <v>50</v>
      </c>
      <c r="G22" s="35">
        <f>Orienteringsridt!H35</f>
        <v>100</v>
      </c>
      <c r="H22" s="36">
        <f>Gangartstest!D26</f>
        <v>19</v>
      </c>
      <c r="I22" s="35">
        <f>Gangartstest!E26</f>
        <v>95</v>
      </c>
      <c r="J22" s="36">
        <f>Forhindringsprøve!L26</f>
        <v>83</v>
      </c>
      <c r="K22" s="37">
        <f>Forhindringsprøve!M26</f>
        <v>83</v>
      </c>
      <c r="L22" s="37">
        <f t="shared" si="0"/>
        <v>92.666666666666671</v>
      </c>
      <c r="M22" s="37"/>
      <c r="N22" s="6"/>
    </row>
    <row r="23" spans="1:14" ht="21.95" customHeight="1" thickBot="1" x14ac:dyDescent="0.3">
      <c r="A23" s="105">
        <v>29</v>
      </c>
      <c r="B23" s="106" t="s">
        <v>127</v>
      </c>
      <c r="C23" s="106" t="s">
        <v>128</v>
      </c>
      <c r="D23" s="101">
        <v>5</v>
      </c>
      <c r="E23" s="100" t="s">
        <v>177</v>
      </c>
      <c r="F23" s="35">
        <f>Orienteringsridt!G36</f>
        <v>50</v>
      </c>
      <c r="G23" s="35">
        <f>Orienteringsridt!H36</f>
        <v>100</v>
      </c>
      <c r="H23" s="36">
        <f>Gangartstest!D27</f>
        <v>19</v>
      </c>
      <c r="I23" s="35">
        <f>Gangartstest!E27</f>
        <v>95</v>
      </c>
      <c r="J23" s="36">
        <f>Forhindringsprøve!L27</f>
        <v>81</v>
      </c>
      <c r="K23" s="37">
        <f>Forhindringsprøve!M27</f>
        <v>81</v>
      </c>
      <c r="L23" s="37">
        <f t="shared" si="0"/>
        <v>92</v>
      </c>
      <c r="M23" s="37">
        <v>268.33</v>
      </c>
      <c r="N23" s="6">
        <v>4</v>
      </c>
    </row>
    <row r="24" spans="1:14" ht="21.95" customHeight="1" thickBot="1" x14ac:dyDescent="0.3">
      <c r="A24" s="105">
        <v>30</v>
      </c>
      <c r="B24" s="106" t="s">
        <v>129</v>
      </c>
      <c r="C24" s="106" t="s">
        <v>130</v>
      </c>
      <c r="D24" s="101">
        <v>5</v>
      </c>
      <c r="E24" s="100" t="s">
        <v>177</v>
      </c>
      <c r="F24" s="35">
        <f>Orienteringsridt!G37</f>
        <v>50</v>
      </c>
      <c r="G24" s="35">
        <f>Orienteringsridt!H37</f>
        <v>100</v>
      </c>
      <c r="H24" s="36">
        <f>Gangartstest!D28</f>
        <v>18</v>
      </c>
      <c r="I24" s="35">
        <f>Gangartstest!E28</f>
        <v>90</v>
      </c>
      <c r="J24" s="36">
        <f>Forhindringsprøve!L28</f>
        <v>70</v>
      </c>
      <c r="K24" s="37">
        <f>Forhindringsprøve!M28</f>
        <v>70</v>
      </c>
      <c r="L24" s="37">
        <f t="shared" si="0"/>
        <v>86.666666666666671</v>
      </c>
      <c r="M24" s="37"/>
      <c r="N24" s="6"/>
    </row>
    <row r="25" spans="1:14" ht="21.95" customHeight="1" thickBot="1" x14ac:dyDescent="0.3">
      <c r="A25" s="105">
        <v>31</v>
      </c>
      <c r="B25" s="106" t="s">
        <v>131</v>
      </c>
      <c r="C25" s="106" t="s">
        <v>132</v>
      </c>
      <c r="D25" s="101">
        <v>5</v>
      </c>
      <c r="E25" s="100" t="s">
        <v>177</v>
      </c>
      <c r="F25" s="35">
        <f>Orienteringsridt!G38</f>
        <v>50</v>
      </c>
      <c r="G25" s="35">
        <f>Orienteringsridt!H38</f>
        <v>100</v>
      </c>
      <c r="H25" s="36">
        <f>Gangartstest!D29</f>
        <v>19</v>
      </c>
      <c r="I25" s="35">
        <f>Gangartstest!E29</f>
        <v>95</v>
      </c>
      <c r="J25" s="36">
        <f>Forhindringsprøve!L29</f>
        <v>72</v>
      </c>
      <c r="K25" s="37">
        <f>Forhindringsprøve!M29</f>
        <v>72</v>
      </c>
      <c r="L25" s="37">
        <f t="shared" si="0"/>
        <v>89</v>
      </c>
      <c r="M25" s="37"/>
      <c r="N25" s="6"/>
    </row>
    <row r="26" spans="1:14" ht="21.95" customHeight="1" thickBot="1" x14ac:dyDescent="0.3">
      <c r="A26" s="105">
        <v>32</v>
      </c>
      <c r="B26" s="106" t="s">
        <v>133</v>
      </c>
      <c r="C26" s="106" t="s">
        <v>134</v>
      </c>
      <c r="D26" s="101">
        <v>5</v>
      </c>
      <c r="E26" s="100" t="s">
        <v>177</v>
      </c>
      <c r="F26" s="35">
        <f>Orienteringsridt!G39</f>
        <v>50</v>
      </c>
      <c r="G26" s="35">
        <f>Orienteringsridt!H39</f>
        <v>100</v>
      </c>
      <c r="H26" s="36">
        <f>Gangartstest!D30</f>
        <v>16</v>
      </c>
      <c r="I26" s="35">
        <f>Gangartstest!E30</f>
        <v>80</v>
      </c>
      <c r="J26" s="36">
        <f>Forhindringsprøve!L30</f>
        <v>82</v>
      </c>
      <c r="K26" s="37">
        <f>Forhindringsprøve!M30</f>
        <v>82</v>
      </c>
      <c r="L26" s="37">
        <f t="shared" si="0"/>
        <v>87.333333333333329</v>
      </c>
      <c r="M26" s="37"/>
      <c r="N26" s="6"/>
    </row>
    <row r="27" spans="1:14" ht="21.95" customHeight="1" thickBot="1" x14ac:dyDescent="0.3">
      <c r="A27" s="105">
        <v>33</v>
      </c>
      <c r="B27" s="106" t="s">
        <v>135</v>
      </c>
      <c r="C27" s="106" t="s">
        <v>136</v>
      </c>
      <c r="D27" s="101">
        <v>6</v>
      </c>
      <c r="E27" s="100" t="s">
        <v>175</v>
      </c>
      <c r="F27" s="35">
        <f>Orienteringsridt!G40</f>
        <v>50</v>
      </c>
      <c r="G27" s="35">
        <f>Orienteringsridt!H40</f>
        <v>100</v>
      </c>
      <c r="H27" s="36">
        <f>Gangartstest!D31</f>
        <v>12</v>
      </c>
      <c r="I27" s="35">
        <f>Gangartstest!E31</f>
        <v>60</v>
      </c>
      <c r="J27" s="36">
        <f>Forhindringsprøve!L31</f>
        <v>40</v>
      </c>
      <c r="K27" s="37">
        <f>Forhindringsprøve!M31</f>
        <v>40</v>
      </c>
      <c r="L27" s="37">
        <f t="shared" si="0"/>
        <v>66.666666666666671</v>
      </c>
      <c r="M27" s="37"/>
      <c r="N27" s="6"/>
    </row>
    <row r="28" spans="1:14" ht="21.95" customHeight="1" thickBot="1" x14ac:dyDescent="0.3">
      <c r="A28" s="105">
        <v>34</v>
      </c>
      <c r="B28" s="107" t="s">
        <v>137</v>
      </c>
      <c r="C28" s="106" t="s">
        <v>138</v>
      </c>
      <c r="D28" s="101">
        <v>6</v>
      </c>
      <c r="E28" s="100" t="s">
        <v>175</v>
      </c>
      <c r="F28" s="35">
        <f>Orienteringsridt!G41</f>
        <v>50</v>
      </c>
      <c r="G28" s="35">
        <f>Orienteringsridt!H41</f>
        <v>100</v>
      </c>
      <c r="H28" s="36">
        <f>Gangartstest!D32</f>
        <v>14</v>
      </c>
      <c r="I28" s="35">
        <f>Gangartstest!E32</f>
        <v>70</v>
      </c>
      <c r="J28" s="36">
        <f>Forhindringsprøve!L32</f>
        <v>72</v>
      </c>
      <c r="K28" s="37">
        <f>Forhindringsprøve!M32</f>
        <v>72</v>
      </c>
      <c r="L28" s="37">
        <f t="shared" si="0"/>
        <v>80.666666666666671</v>
      </c>
      <c r="M28" s="37"/>
      <c r="N28" s="6"/>
    </row>
    <row r="29" spans="1:14" ht="21.95" customHeight="1" thickBot="1" x14ac:dyDescent="0.3">
      <c r="A29" s="105">
        <v>35</v>
      </c>
      <c r="B29" s="106" t="s">
        <v>139</v>
      </c>
      <c r="C29" s="106" t="s">
        <v>140</v>
      </c>
      <c r="D29" s="101">
        <v>7</v>
      </c>
      <c r="E29" s="100" t="s">
        <v>176</v>
      </c>
      <c r="F29" s="35">
        <f>Orienteringsridt!G42</f>
        <v>50</v>
      </c>
      <c r="G29" s="35">
        <f>Orienteringsridt!H42</f>
        <v>100</v>
      </c>
      <c r="H29" s="36">
        <f>Gangartstest!D33</f>
        <v>17</v>
      </c>
      <c r="I29" s="35">
        <f>Gangartstest!E33</f>
        <v>85</v>
      </c>
      <c r="J29" s="36">
        <f>Forhindringsprøve!L33</f>
        <v>83</v>
      </c>
      <c r="K29" s="37">
        <f>Forhindringsprøve!M33</f>
        <v>83</v>
      </c>
      <c r="L29" s="37">
        <f t="shared" si="0"/>
        <v>89.333333333333329</v>
      </c>
      <c r="M29" s="37"/>
      <c r="N29" s="6"/>
    </row>
    <row r="30" spans="1:14" ht="21.95" customHeight="1" thickBot="1" x14ac:dyDescent="0.3">
      <c r="A30" s="105">
        <v>36</v>
      </c>
      <c r="B30" s="106" t="s">
        <v>141</v>
      </c>
      <c r="C30" s="106" t="s">
        <v>142</v>
      </c>
      <c r="D30" s="102">
        <v>7</v>
      </c>
      <c r="E30" s="100" t="s">
        <v>176</v>
      </c>
      <c r="F30" s="35">
        <f>Orienteringsridt!G43</f>
        <v>50</v>
      </c>
      <c r="G30" s="35">
        <f>Orienteringsridt!H43</f>
        <v>100</v>
      </c>
      <c r="H30" s="36">
        <f>Gangartstest!D34</f>
        <v>15</v>
      </c>
      <c r="I30" s="35">
        <f>Gangartstest!E34</f>
        <v>75</v>
      </c>
      <c r="J30" s="36">
        <f>Forhindringsprøve!L34</f>
        <v>64</v>
      </c>
      <c r="K30" s="37">
        <f>Forhindringsprøve!M34</f>
        <v>64</v>
      </c>
      <c r="L30" s="37">
        <f t="shared" si="0"/>
        <v>79.666666666666671</v>
      </c>
      <c r="M30" s="37"/>
      <c r="N30" s="6"/>
    </row>
    <row r="31" spans="1:14" ht="21.95" customHeight="1" thickBot="1" x14ac:dyDescent="0.3">
      <c r="A31" s="105">
        <v>37</v>
      </c>
      <c r="B31" s="106" t="s">
        <v>143</v>
      </c>
      <c r="C31" s="106" t="s">
        <v>144</v>
      </c>
      <c r="D31" s="101">
        <v>8</v>
      </c>
      <c r="E31" s="100" t="s">
        <v>178</v>
      </c>
      <c r="F31" s="35">
        <f>Orienteringsridt!G44</f>
        <v>50</v>
      </c>
      <c r="G31" s="35">
        <f>Orienteringsridt!H44</f>
        <v>100</v>
      </c>
      <c r="H31" s="36">
        <f>Gangartstest!D35</f>
        <v>14</v>
      </c>
      <c r="I31" s="35">
        <f>Gangartstest!E35</f>
        <v>70</v>
      </c>
      <c r="J31" s="36">
        <f>Forhindringsprøve!L35</f>
        <v>83</v>
      </c>
      <c r="K31" s="37">
        <f>Forhindringsprøve!M35</f>
        <v>83</v>
      </c>
      <c r="L31" s="37">
        <f t="shared" si="0"/>
        <v>84.333333333333329</v>
      </c>
      <c r="M31" s="37"/>
      <c r="N31" s="6"/>
    </row>
    <row r="32" spans="1:14" ht="21.95" customHeight="1" thickBot="1" x14ac:dyDescent="0.3">
      <c r="A32" s="105">
        <v>38</v>
      </c>
      <c r="B32" s="106" t="s">
        <v>145</v>
      </c>
      <c r="C32" s="106" t="s">
        <v>146</v>
      </c>
      <c r="D32" s="101">
        <v>8</v>
      </c>
      <c r="E32" s="100" t="s">
        <v>176</v>
      </c>
      <c r="F32" s="35">
        <f>Orienteringsridt!G45</f>
        <v>50</v>
      </c>
      <c r="G32" s="35">
        <f>Orienteringsridt!H45</f>
        <v>100</v>
      </c>
      <c r="H32" s="36">
        <f>Gangartstest!D36</f>
        <v>16</v>
      </c>
      <c r="I32" s="35">
        <f>Gangartstest!E36</f>
        <v>80</v>
      </c>
      <c r="J32" s="36">
        <f>Forhindringsprøve!L36</f>
        <v>80</v>
      </c>
      <c r="K32" s="37">
        <f>Forhindringsprøve!M36</f>
        <v>80</v>
      </c>
      <c r="L32" s="37">
        <f t="shared" si="0"/>
        <v>86.666666666666671</v>
      </c>
      <c r="M32" s="37"/>
      <c r="N32" s="6"/>
    </row>
    <row r="33" spans="1:14" ht="21.95" customHeight="1" thickBot="1" x14ac:dyDescent="0.3">
      <c r="A33" s="105">
        <v>39</v>
      </c>
      <c r="B33" s="106" t="s">
        <v>147</v>
      </c>
      <c r="C33" s="106" t="s">
        <v>148</v>
      </c>
      <c r="D33" s="101">
        <v>9</v>
      </c>
      <c r="E33" s="100" t="s">
        <v>176</v>
      </c>
      <c r="F33" s="35">
        <f>Orienteringsridt!G46</f>
        <v>50</v>
      </c>
      <c r="G33" s="35">
        <f>Orienteringsridt!H46</f>
        <v>100</v>
      </c>
      <c r="H33" s="36">
        <f>Gangartstest!D37</f>
        <v>14</v>
      </c>
      <c r="I33" s="35">
        <f>Gangartstest!E37</f>
        <v>70</v>
      </c>
      <c r="J33" s="36">
        <f>Forhindringsprøve!L37</f>
        <v>84</v>
      </c>
      <c r="K33" s="37">
        <f>Forhindringsprøve!M37</f>
        <v>84</v>
      </c>
      <c r="L33" s="37">
        <f t="shared" si="0"/>
        <v>84.666666666666671</v>
      </c>
      <c r="M33" s="37">
        <v>271</v>
      </c>
      <c r="N33" s="6">
        <v>4</v>
      </c>
    </row>
    <row r="34" spans="1:14" ht="21.95" customHeight="1" thickBot="1" x14ac:dyDescent="0.3">
      <c r="A34" s="105">
        <v>40</v>
      </c>
      <c r="B34" s="106" t="s">
        <v>149</v>
      </c>
      <c r="C34" s="106" t="s">
        <v>150</v>
      </c>
      <c r="D34" s="101">
        <v>9</v>
      </c>
      <c r="E34" s="100" t="s">
        <v>176</v>
      </c>
      <c r="F34" s="35">
        <f>Orienteringsridt!G47</f>
        <v>50</v>
      </c>
      <c r="G34" s="35">
        <f>Orienteringsridt!H47</f>
        <v>100</v>
      </c>
      <c r="H34" s="36">
        <f>Gangartstest!D38</f>
        <v>16</v>
      </c>
      <c r="I34" s="35">
        <f>Gangartstest!E38</f>
        <v>80</v>
      </c>
      <c r="J34" s="36">
        <f>Forhindringsprøve!L38</f>
        <v>90</v>
      </c>
      <c r="K34" s="37">
        <f>Forhindringsprøve!M38</f>
        <v>90</v>
      </c>
      <c r="L34" s="37">
        <f>(G34+I34+K34)/3</f>
        <v>90</v>
      </c>
      <c r="M34" s="37"/>
      <c r="N34" s="6"/>
    </row>
    <row r="35" spans="1:14" ht="21.95" customHeight="1" thickBot="1" x14ac:dyDescent="0.3">
      <c r="A35" s="105">
        <v>41</v>
      </c>
      <c r="B35" s="106" t="s">
        <v>151</v>
      </c>
      <c r="C35" s="106" t="s">
        <v>152</v>
      </c>
      <c r="D35" s="101">
        <v>9</v>
      </c>
      <c r="E35" s="100" t="s">
        <v>176</v>
      </c>
      <c r="F35" s="35">
        <f>Orienteringsridt!G48</f>
        <v>50</v>
      </c>
      <c r="G35" s="35">
        <f>Orienteringsridt!H48</f>
        <v>100</v>
      </c>
      <c r="H35" s="36">
        <f>Gangartstest!D39</f>
        <v>17</v>
      </c>
      <c r="I35" s="35">
        <f>Gangartstest!E39</f>
        <v>85</v>
      </c>
      <c r="J35" s="36">
        <f>Forhindringsprøve!L39</f>
        <v>83</v>
      </c>
      <c r="K35" s="37">
        <f>Forhindringsprøve!M39</f>
        <v>83</v>
      </c>
      <c r="L35" s="37">
        <f t="shared" ref="L35:L45" si="1">(G35+I35+K35)/3</f>
        <v>89.333333333333329</v>
      </c>
      <c r="M35" s="37"/>
      <c r="N35" s="6"/>
    </row>
    <row r="36" spans="1:14" ht="21.95" customHeight="1" thickBot="1" x14ac:dyDescent="0.3">
      <c r="A36" s="105">
        <v>42</v>
      </c>
      <c r="B36" s="106" t="s">
        <v>153</v>
      </c>
      <c r="C36" s="106" t="s">
        <v>154</v>
      </c>
      <c r="D36" s="101">
        <v>9</v>
      </c>
      <c r="E36" s="100" t="s">
        <v>176</v>
      </c>
      <c r="F36" s="35">
        <f>Orienteringsridt!G49</f>
        <v>50</v>
      </c>
      <c r="G36" s="35">
        <f>Orienteringsridt!H49</f>
        <v>100</v>
      </c>
      <c r="H36" s="36">
        <f>Gangartstest!D40</f>
        <v>17</v>
      </c>
      <c r="I36" s="35">
        <f>Gangartstest!E40</f>
        <v>85</v>
      </c>
      <c r="J36" s="36">
        <f>Forhindringsprøve!L40</f>
        <v>90</v>
      </c>
      <c r="K36" s="37">
        <f>Forhindringsprøve!M40</f>
        <v>90</v>
      </c>
      <c r="L36" s="37">
        <f t="shared" si="1"/>
        <v>91.666666666666671</v>
      </c>
      <c r="M36" s="37"/>
      <c r="N36" s="6"/>
    </row>
    <row r="37" spans="1:14" ht="21.95" customHeight="1" thickBot="1" x14ac:dyDescent="0.3">
      <c r="A37" s="105">
        <v>43</v>
      </c>
      <c r="B37" s="106" t="s">
        <v>155</v>
      </c>
      <c r="C37" s="106" t="s">
        <v>156</v>
      </c>
      <c r="D37" s="101">
        <v>10</v>
      </c>
      <c r="E37" s="100" t="s">
        <v>179</v>
      </c>
      <c r="F37" s="35">
        <f>Orienteringsridt!G50</f>
        <v>50</v>
      </c>
      <c r="G37" s="35">
        <f>Orienteringsridt!H50</f>
        <v>100</v>
      </c>
      <c r="H37" s="36">
        <f>Gangartstest!D41</f>
        <v>16</v>
      </c>
      <c r="I37" s="35">
        <f>Gangartstest!E41</f>
        <v>80</v>
      </c>
      <c r="J37" s="36">
        <f>Forhindringsprøve!L41</f>
        <v>87</v>
      </c>
      <c r="K37" s="37">
        <f>Forhindringsprøve!M41</f>
        <v>87</v>
      </c>
      <c r="L37" s="37">
        <f t="shared" si="1"/>
        <v>89</v>
      </c>
      <c r="M37" s="37">
        <v>271.33</v>
      </c>
      <c r="N37" s="6">
        <v>3</v>
      </c>
    </row>
    <row r="38" spans="1:14" ht="21.95" customHeight="1" thickBot="1" x14ac:dyDescent="0.3">
      <c r="A38" s="105">
        <v>44</v>
      </c>
      <c r="B38" s="106" t="s">
        <v>157</v>
      </c>
      <c r="C38" s="106" t="s">
        <v>158</v>
      </c>
      <c r="D38" s="101">
        <v>10</v>
      </c>
      <c r="E38" s="100" t="s">
        <v>179</v>
      </c>
      <c r="F38" s="35">
        <f>Orienteringsridt!G51</f>
        <v>50</v>
      </c>
      <c r="G38" s="35">
        <f>Orienteringsridt!H51</f>
        <v>100</v>
      </c>
      <c r="H38" s="36">
        <f>Gangartstest!D42</f>
        <v>17</v>
      </c>
      <c r="I38" s="35">
        <f>Gangartstest!E42</f>
        <v>85</v>
      </c>
      <c r="J38" s="36">
        <f>Forhindringsprøve!L42</f>
        <v>90</v>
      </c>
      <c r="K38" s="37">
        <f>Forhindringsprøve!M42</f>
        <v>90</v>
      </c>
      <c r="L38" s="37">
        <f t="shared" si="1"/>
        <v>91.666666666666671</v>
      </c>
      <c r="M38" s="37"/>
      <c r="N38" s="6"/>
    </row>
    <row r="39" spans="1:14" ht="21.95" customHeight="1" thickBot="1" x14ac:dyDescent="0.3">
      <c r="A39" s="105">
        <v>45</v>
      </c>
      <c r="B39" s="106" t="s">
        <v>159</v>
      </c>
      <c r="C39" s="106" t="s">
        <v>160</v>
      </c>
      <c r="D39" s="101">
        <v>10</v>
      </c>
      <c r="E39" s="100" t="s">
        <v>179</v>
      </c>
      <c r="F39" s="35">
        <f>Orienteringsridt!G52</f>
        <v>50</v>
      </c>
      <c r="G39" s="35">
        <f>Orienteringsridt!H52</f>
        <v>100</v>
      </c>
      <c r="H39" s="36">
        <f>Gangartstest!D43</f>
        <v>17</v>
      </c>
      <c r="I39" s="35">
        <f>Gangartstest!E43</f>
        <v>85</v>
      </c>
      <c r="J39" s="36">
        <f>Forhindringsprøve!L43</f>
        <v>87</v>
      </c>
      <c r="K39" s="37">
        <f>Forhindringsprøve!M43</f>
        <v>87</v>
      </c>
      <c r="L39" s="37">
        <f t="shared" si="1"/>
        <v>90.666666666666671</v>
      </c>
      <c r="M39" s="37"/>
      <c r="N39" s="6"/>
    </row>
    <row r="40" spans="1:14" ht="21.95" customHeight="1" thickBot="1" x14ac:dyDescent="0.3">
      <c r="A40" s="105">
        <v>46</v>
      </c>
      <c r="B40" s="106" t="s">
        <v>161</v>
      </c>
      <c r="C40" s="106" t="s">
        <v>162</v>
      </c>
      <c r="D40" s="101">
        <v>11</v>
      </c>
      <c r="E40" s="100" t="s">
        <v>180</v>
      </c>
      <c r="F40" s="35">
        <f>Orienteringsridt!G53</f>
        <v>50</v>
      </c>
      <c r="G40" s="35">
        <f>Orienteringsridt!H53</f>
        <v>100</v>
      </c>
      <c r="H40" s="36">
        <f>Gangartstest!D44</f>
        <v>14</v>
      </c>
      <c r="I40" s="35">
        <f>Gangartstest!E44</f>
        <v>70</v>
      </c>
      <c r="J40" s="36">
        <f>Forhindringsprøve!L44</f>
        <v>78</v>
      </c>
      <c r="K40" s="37">
        <f>Forhindringsprøve!M44</f>
        <v>78</v>
      </c>
      <c r="L40" s="37">
        <f t="shared" si="1"/>
        <v>82.666666666666671</v>
      </c>
      <c r="M40" s="37">
        <v>259</v>
      </c>
      <c r="N40" s="6">
        <v>6</v>
      </c>
    </row>
    <row r="41" spans="1:14" ht="21.95" customHeight="1" thickBot="1" x14ac:dyDescent="0.3">
      <c r="A41" s="105">
        <v>47</v>
      </c>
      <c r="B41" s="106" t="s">
        <v>163</v>
      </c>
      <c r="C41" s="106" t="s">
        <v>164</v>
      </c>
      <c r="D41" s="101">
        <v>11</v>
      </c>
      <c r="E41" s="100" t="s">
        <v>180</v>
      </c>
      <c r="F41" s="35">
        <f>Orienteringsridt!G54</f>
        <v>50</v>
      </c>
      <c r="G41" s="35">
        <f>Orienteringsridt!H54</f>
        <v>100</v>
      </c>
      <c r="H41" s="36">
        <f>Gangartstest!D45</f>
        <v>9</v>
      </c>
      <c r="I41" s="35">
        <f>Gangartstest!E45</f>
        <v>45</v>
      </c>
      <c r="J41" s="36">
        <f>Forhindringsprøve!L45</f>
        <v>67</v>
      </c>
      <c r="K41" s="37">
        <f>Forhindringsprøve!M45</f>
        <v>67</v>
      </c>
      <c r="L41" s="37">
        <f t="shared" si="1"/>
        <v>70.666666666666671</v>
      </c>
      <c r="M41" s="37"/>
      <c r="N41" s="6"/>
    </row>
    <row r="42" spans="1:14" ht="21.95" customHeight="1" thickBot="1" x14ac:dyDescent="0.3">
      <c r="A42" s="105">
        <v>48</v>
      </c>
      <c r="B42" s="106" t="s">
        <v>165</v>
      </c>
      <c r="C42" s="106" t="s">
        <v>166</v>
      </c>
      <c r="D42" s="101">
        <v>11</v>
      </c>
      <c r="E42" s="100" t="s">
        <v>181</v>
      </c>
      <c r="F42" s="35">
        <f>Orienteringsridt!G55</f>
        <v>50</v>
      </c>
      <c r="G42" s="35">
        <f>Orienteringsridt!H55</f>
        <v>100</v>
      </c>
      <c r="H42" s="36">
        <f>Gangartstest!D46</f>
        <v>16</v>
      </c>
      <c r="I42" s="35">
        <f>Gangartstest!E46</f>
        <v>80</v>
      </c>
      <c r="J42" s="36">
        <f>Forhindringsprøve!L46</f>
        <v>92</v>
      </c>
      <c r="K42" s="37">
        <f>Forhindringsprøve!M46</f>
        <v>92</v>
      </c>
      <c r="L42" s="37">
        <f t="shared" si="1"/>
        <v>90.666666666666671</v>
      </c>
      <c r="M42" s="37"/>
      <c r="N42" s="6"/>
    </row>
    <row r="43" spans="1:14" ht="21.95" customHeight="1" thickBot="1" x14ac:dyDescent="0.3">
      <c r="A43" s="105">
        <v>49</v>
      </c>
      <c r="B43" s="106" t="s">
        <v>167</v>
      </c>
      <c r="C43" s="106" t="s">
        <v>183</v>
      </c>
      <c r="D43" s="101">
        <v>11</v>
      </c>
      <c r="E43" s="100" t="s">
        <v>180</v>
      </c>
      <c r="F43" s="35">
        <f>Orienteringsridt!G56</f>
        <v>50</v>
      </c>
      <c r="G43" s="35">
        <f>Orienteringsridt!H56</f>
        <v>100</v>
      </c>
      <c r="H43" s="36">
        <f>Gangartstest!D47</f>
        <v>15</v>
      </c>
      <c r="I43" s="35">
        <f>Gangartstest!E47</f>
        <v>75</v>
      </c>
      <c r="J43" s="36">
        <f>Forhindringsprøve!L47</f>
        <v>82</v>
      </c>
      <c r="K43" s="37">
        <f>Forhindringsprøve!M47</f>
        <v>82</v>
      </c>
      <c r="L43" s="37">
        <f t="shared" si="1"/>
        <v>85.666666666666671</v>
      </c>
      <c r="M43" s="37"/>
      <c r="N43" s="6"/>
    </row>
    <row r="44" spans="1:14" ht="21.95" customHeight="1" thickBot="1" x14ac:dyDescent="0.3">
      <c r="A44" s="105">
        <v>50</v>
      </c>
      <c r="B44" s="106" t="s">
        <v>168</v>
      </c>
      <c r="C44" s="106" t="s">
        <v>169</v>
      </c>
      <c r="D44" s="101">
        <v>12</v>
      </c>
      <c r="E44" s="100" t="s">
        <v>182</v>
      </c>
      <c r="F44" s="35">
        <f>Orienteringsridt!G57</f>
        <v>50</v>
      </c>
      <c r="G44" s="35">
        <f>Orienteringsridt!H57</f>
        <v>100</v>
      </c>
      <c r="H44" s="36">
        <f>Gangartstest!D48</f>
        <v>14</v>
      </c>
      <c r="I44" s="35">
        <f>Gangartstest!E48</f>
        <v>70</v>
      </c>
      <c r="J44" s="36">
        <f>Forhindringsprøve!L48</f>
        <v>52</v>
      </c>
      <c r="K44" s="37">
        <f>Forhindringsprøve!M48</f>
        <v>52</v>
      </c>
      <c r="L44" s="37">
        <f t="shared" si="1"/>
        <v>74</v>
      </c>
      <c r="M44" s="37"/>
      <c r="N44" s="6"/>
    </row>
    <row r="45" spans="1:14" ht="21.95" customHeight="1" thickBot="1" x14ac:dyDescent="0.3">
      <c r="A45" s="105">
        <v>51</v>
      </c>
      <c r="B45" s="106" t="s">
        <v>170</v>
      </c>
      <c r="C45" s="106" t="s">
        <v>171</v>
      </c>
      <c r="D45" s="101">
        <v>12</v>
      </c>
      <c r="E45" s="100" t="s">
        <v>182</v>
      </c>
      <c r="F45" s="35">
        <f>Orienteringsridt!G58</f>
        <v>50</v>
      </c>
      <c r="G45" s="35">
        <f>Orienteringsridt!H58</f>
        <v>100</v>
      </c>
      <c r="H45" s="36">
        <f>Gangartstest!D49</f>
        <v>17</v>
      </c>
      <c r="I45" s="35">
        <f>Gangartstest!E49</f>
        <v>85</v>
      </c>
      <c r="J45" s="36">
        <f>Forhindringsprøve!L49</f>
        <v>65</v>
      </c>
      <c r="K45" s="37">
        <f>Forhindringsprøve!M49</f>
        <v>65</v>
      </c>
      <c r="L45" s="37">
        <f t="shared" si="1"/>
        <v>83.333333333333329</v>
      </c>
      <c r="M45" s="37"/>
      <c r="N45" s="6"/>
    </row>
    <row r="46" spans="1:14" ht="24.75" customHeight="1" x14ac:dyDescent="0.25"/>
    <row r="49" spans="1:1" ht="15.75" x14ac:dyDescent="0.25">
      <c r="A49" s="5"/>
    </row>
  </sheetData>
  <mergeCells count="1">
    <mergeCell ref="E3:G3"/>
  </mergeCells>
  <phoneticPr fontId="25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WhiteSpace="0" view="pageLayout" topLeftCell="A51" zoomScaleNormal="100" workbookViewId="0">
      <selection activeCell="A59" sqref="A59:A72"/>
    </sheetView>
  </sheetViews>
  <sheetFormatPr defaultRowHeight="15" x14ac:dyDescent="0.25"/>
  <cols>
    <col min="1" max="1" width="12.7109375" style="59" customWidth="1"/>
    <col min="2" max="2" width="14" style="59" customWidth="1"/>
    <col min="3" max="3" width="13.140625" style="59" customWidth="1"/>
    <col min="4" max="4" width="13" style="59" customWidth="1"/>
    <col min="5" max="5" width="12" style="59" customWidth="1"/>
    <col min="6" max="7" width="9.140625" style="59"/>
    <col min="8" max="8" width="5" style="59" customWidth="1"/>
    <col min="9" max="9" width="3.7109375" style="59" customWidth="1"/>
    <col min="10" max="10" width="5.85546875" style="59" customWidth="1"/>
    <col min="11" max="11" width="3.85546875" style="59" customWidth="1"/>
    <col min="12" max="12" width="4.28515625" style="59" customWidth="1"/>
    <col min="13" max="16384" width="9.140625" style="59"/>
  </cols>
  <sheetData>
    <row r="1" spans="1:14" ht="23.25" x14ac:dyDescent="0.35">
      <c r="A1" s="58" t="s">
        <v>14</v>
      </c>
    </row>
    <row r="2" spans="1:14" ht="15" customHeight="1" x14ac:dyDescent="0.35">
      <c r="A2" s="60"/>
    </row>
    <row r="3" spans="1:14" ht="15" customHeight="1" x14ac:dyDescent="0.25">
      <c r="A3" s="61" t="s">
        <v>21</v>
      </c>
      <c r="C3" s="62">
        <v>11.6</v>
      </c>
    </row>
    <row r="4" spans="1:14" ht="15" customHeight="1" x14ac:dyDescent="0.35">
      <c r="A4" s="60"/>
    </row>
    <row r="5" spans="1:14" ht="15" customHeight="1" x14ac:dyDescent="0.25">
      <c r="A5" s="63" t="s">
        <v>87</v>
      </c>
      <c r="B5" s="64"/>
      <c r="C5" s="64"/>
      <c r="D5" s="64"/>
      <c r="E5" s="64"/>
    </row>
    <row r="6" spans="1:14" ht="15" customHeight="1" x14ac:dyDescent="0.25">
      <c r="A6" s="65" t="s">
        <v>19</v>
      </c>
      <c r="B6" s="64"/>
      <c r="C6" s="62"/>
      <c r="D6" s="66" t="s">
        <v>22</v>
      </c>
      <c r="E6" s="67" t="s">
        <v>23</v>
      </c>
      <c r="F6" s="68" t="e">
        <f>(C3/C6)*60</f>
        <v>#DIV/0!</v>
      </c>
      <c r="G6" s="59" t="s">
        <v>25</v>
      </c>
      <c r="H6" s="59" t="s">
        <v>79</v>
      </c>
      <c r="I6" s="59" t="e">
        <f>INT(F6/60)</f>
        <v>#DIV/0!</v>
      </c>
      <c r="J6" s="59" t="s">
        <v>80</v>
      </c>
      <c r="K6" s="59" t="e">
        <f>INT(F6-I6*60)</f>
        <v>#DIV/0!</v>
      </c>
      <c r="L6" s="59" t="s">
        <v>81</v>
      </c>
      <c r="M6" s="59" t="e">
        <f>(F6-I6*60-K6)*60</f>
        <v>#DIV/0!</v>
      </c>
      <c r="N6" s="59" t="s">
        <v>82</v>
      </c>
    </row>
    <row r="7" spans="1:14" ht="15" customHeight="1" x14ac:dyDescent="0.25">
      <c r="A7" s="65" t="s">
        <v>20</v>
      </c>
      <c r="B7" s="64"/>
      <c r="C7" s="62"/>
      <c r="D7" s="66" t="s">
        <v>22</v>
      </c>
      <c r="E7" s="67" t="s">
        <v>24</v>
      </c>
      <c r="F7" s="68" t="e">
        <f>(C3/C7)*60</f>
        <v>#DIV/0!</v>
      </c>
      <c r="G7" s="59" t="s">
        <v>25</v>
      </c>
      <c r="H7" s="59" t="s">
        <v>79</v>
      </c>
      <c r="I7" s="59" t="e">
        <f>INT(F7/60)</f>
        <v>#DIV/0!</v>
      </c>
      <c r="J7" s="59" t="s">
        <v>80</v>
      </c>
      <c r="K7" s="59" t="e">
        <f>INT(F7-I7*60)</f>
        <v>#DIV/0!</v>
      </c>
      <c r="L7" s="59" t="s">
        <v>81</v>
      </c>
      <c r="M7" s="59" t="e">
        <f>(F7-I7*60-K7)*60</f>
        <v>#DIV/0!</v>
      </c>
      <c r="N7" s="59" t="s">
        <v>82</v>
      </c>
    </row>
    <row r="8" spans="1:14" ht="15" customHeight="1" x14ac:dyDescent="0.25">
      <c r="A8" s="65"/>
      <c r="B8" s="64"/>
      <c r="C8" s="69"/>
      <c r="D8" s="66"/>
      <c r="E8" s="67"/>
    </row>
    <row r="9" spans="1:14" ht="15" customHeight="1" x14ac:dyDescent="0.25">
      <c r="A9" s="65" t="s">
        <v>27</v>
      </c>
      <c r="B9" s="64"/>
      <c r="C9" s="70">
        <v>6.458333333333334E-2</v>
      </c>
      <c r="D9" s="71" t="s">
        <v>28</v>
      </c>
      <c r="F9" s="72"/>
    </row>
    <row r="10" spans="1:14" ht="15" customHeight="1" x14ac:dyDescent="0.25">
      <c r="A10" s="65" t="s">
        <v>29</v>
      </c>
      <c r="B10" s="64"/>
      <c r="C10" s="70">
        <v>5.2499999999999998E-2</v>
      </c>
      <c r="D10" s="71" t="s">
        <v>28</v>
      </c>
    </row>
    <row r="11" spans="1:14" ht="15" customHeight="1" x14ac:dyDescent="0.25">
      <c r="A11" s="65"/>
      <c r="B11" s="64"/>
      <c r="C11" s="64"/>
      <c r="D11" s="64"/>
      <c r="E11" s="64"/>
    </row>
    <row r="12" spans="1:14" ht="15" customHeight="1" x14ac:dyDescent="0.25">
      <c r="B12" s="64"/>
      <c r="C12" s="64"/>
      <c r="D12" s="64"/>
      <c r="E12" s="64"/>
    </row>
    <row r="13" spans="1:14" ht="15" customHeight="1" x14ac:dyDescent="0.25">
      <c r="A13" s="65" t="s">
        <v>88</v>
      </c>
      <c r="B13" s="64"/>
      <c r="C13" s="69"/>
      <c r="D13" s="64"/>
      <c r="E13" s="64"/>
    </row>
    <row r="14" spans="1:14" ht="15" customHeight="1" x14ac:dyDescent="0.25">
      <c r="B14" s="64"/>
      <c r="C14" s="65"/>
      <c r="D14" s="64"/>
      <c r="E14" s="64"/>
    </row>
    <row r="15" spans="1:14" ht="15" customHeight="1" x14ac:dyDescent="0.25">
      <c r="A15" s="65"/>
      <c r="B15" s="64"/>
      <c r="C15" s="69"/>
      <c r="D15" s="69"/>
      <c r="E15" s="64"/>
    </row>
    <row r="16" spans="1:14" ht="15" customHeight="1" x14ac:dyDescent="0.25">
      <c r="A16" s="73" t="s">
        <v>15</v>
      </c>
      <c r="C16" s="69"/>
      <c r="D16" s="69"/>
      <c r="E16" s="64"/>
      <c r="I16" s="64"/>
    </row>
    <row r="17" spans="1:9" ht="15" customHeight="1" x14ac:dyDescent="0.25">
      <c r="A17" s="74" t="s">
        <v>84</v>
      </c>
      <c r="C17" s="69"/>
      <c r="D17" s="69"/>
      <c r="E17" s="64"/>
      <c r="I17" s="64"/>
    </row>
    <row r="18" spans="1:9" ht="15" customHeight="1" x14ac:dyDescent="0.25"/>
    <row r="19" spans="1:9" ht="15.75" x14ac:dyDescent="0.25">
      <c r="A19" s="75" t="s">
        <v>85</v>
      </c>
      <c r="B19" s="76"/>
    </row>
    <row r="20" spans="1:9" ht="15.75" x14ac:dyDescent="0.25">
      <c r="A20" s="75"/>
      <c r="B20" s="76"/>
    </row>
    <row r="21" spans="1:9" x14ac:dyDescent="0.25">
      <c r="A21" s="77"/>
    </row>
    <row r="22" spans="1:9" ht="40.5" customHeight="1" x14ac:dyDescent="0.25">
      <c r="A22" s="78" t="s">
        <v>9</v>
      </c>
      <c r="B22" s="78" t="s">
        <v>47</v>
      </c>
      <c r="C22" s="78" t="s">
        <v>48</v>
      </c>
      <c r="D22" s="78" t="s">
        <v>26</v>
      </c>
      <c r="E22" s="79" t="s">
        <v>16</v>
      </c>
      <c r="F22" s="78" t="s">
        <v>83</v>
      </c>
      <c r="G22" s="80" t="s">
        <v>17</v>
      </c>
      <c r="H22" s="80" t="s">
        <v>18</v>
      </c>
    </row>
    <row r="23" spans="1:9" x14ac:dyDescent="0.25">
      <c r="A23" s="81">
        <f>'Placering - kvalifikation'!A10</f>
        <v>16</v>
      </c>
      <c r="B23" s="82">
        <v>0.44097222222222227</v>
      </c>
      <c r="C23" s="82">
        <v>0.49722222222222223</v>
      </c>
      <c r="D23" s="83">
        <f t="shared" ref="D23:D47" si="0">C23-B23</f>
        <v>5.6249999999999967E-2</v>
      </c>
      <c r="E23" s="82">
        <f t="shared" ref="E23:E58" si="1">IF(D23&gt;$C$9,D23-$C$9,IF(D23&lt;$C$10,$C$10-D23,0))</f>
        <v>0</v>
      </c>
      <c r="F23" s="84"/>
      <c r="G23" s="85">
        <f>IF(HOUR(E23)=0,50-MINUTE(E23)-HOUR(E23)*60,0)-F23:F24</f>
        <v>50</v>
      </c>
      <c r="H23" s="81">
        <f>G23/50*100</f>
        <v>100</v>
      </c>
    </row>
    <row r="24" spans="1:9" x14ac:dyDescent="0.25">
      <c r="A24" s="81">
        <f>'Placering - kvalifikation'!A11</f>
        <v>17</v>
      </c>
      <c r="B24" s="82">
        <v>0.44097222222222227</v>
      </c>
      <c r="C24" s="82">
        <v>0.49722222222222223</v>
      </c>
      <c r="D24" s="83">
        <f t="shared" si="0"/>
        <v>5.6249999999999967E-2</v>
      </c>
      <c r="E24" s="82">
        <f t="shared" si="1"/>
        <v>0</v>
      </c>
      <c r="F24" s="84"/>
      <c r="G24" s="85">
        <f>IF(HOUR(E24)=0,50-MINUTE(E24)-HOUR(E24)*60,0)-F24</f>
        <v>50</v>
      </c>
      <c r="H24" s="81">
        <f t="shared" ref="H24:H47" si="2">G24/50*100</f>
        <v>100</v>
      </c>
    </row>
    <row r="25" spans="1:9" x14ac:dyDescent="0.25">
      <c r="A25" s="81">
        <f>'Placering - kvalifikation'!A12</f>
        <v>18</v>
      </c>
      <c r="B25" s="82">
        <v>0.44097222222222227</v>
      </c>
      <c r="C25" s="82">
        <v>0.49722222222222223</v>
      </c>
      <c r="D25" s="83">
        <f t="shared" si="0"/>
        <v>5.6249999999999967E-2</v>
      </c>
      <c r="E25" s="82">
        <f t="shared" si="1"/>
        <v>0</v>
      </c>
      <c r="F25" s="84"/>
      <c r="G25" s="85">
        <f t="shared" ref="G25:G58" si="3">IF(HOUR(E25)=0,50-MINUTE(E25)-HOUR(E25)*60,0)-F25</f>
        <v>50</v>
      </c>
      <c r="H25" s="81">
        <f t="shared" si="2"/>
        <v>100</v>
      </c>
    </row>
    <row r="26" spans="1:9" x14ac:dyDescent="0.25">
      <c r="A26" s="81">
        <f>'Placering - kvalifikation'!A13</f>
        <v>19</v>
      </c>
      <c r="B26" s="82">
        <v>0.4458333333333333</v>
      </c>
      <c r="C26" s="82">
        <v>0.5</v>
      </c>
      <c r="D26" s="83">
        <f t="shared" si="0"/>
        <v>5.4166666666666696E-2</v>
      </c>
      <c r="E26" s="82">
        <f t="shared" si="1"/>
        <v>0</v>
      </c>
      <c r="F26" s="84"/>
      <c r="G26" s="85">
        <f t="shared" si="3"/>
        <v>50</v>
      </c>
      <c r="H26" s="81">
        <f t="shared" si="2"/>
        <v>100</v>
      </c>
    </row>
    <row r="27" spans="1:9" x14ac:dyDescent="0.25">
      <c r="A27" s="81">
        <f>'Placering - kvalifikation'!A14</f>
        <v>20</v>
      </c>
      <c r="B27" s="82">
        <v>0.4458333333333333</v>
      </c>
      <c r="C27" s="82">
        <v>0.5</v>
      </c>
      <c r="D27" s="83">
        <f t="shared" si="0"/>
        <v>5.4166666666666696E-2</v>
      </c>
      <c r="E27" s="82">
        <f t="shared" si="1"/>
        <v>0</v>
      </c>
      <c r="F27" s="84"/>
      <c r="G27" s="85">
        <f t="shared" si="3"/>
        <v>50</v>
      </c>
      <c r="H27" s="81">
        <f t="shared" si="2"/>
        <v>100</v>
      </c>
    </row>
    <row r="28" spans="1:9" x14ac:dyDescent="0.25">
      <c r="A28" s="81">
        <f>'Placering - kvalifikation'!A15</f>
        <v>21</v>
      </c>
      <c r="B28" s="82">
        <v>0.4458333333333333</v>
      </c>
      <c r="C28" s="82">
        <v>0.50069444444444444</v>
      </c>
      <c r="D28" s="83">
        <f t="shared" si="0"/>
        <v>5.4861111111111138E-2</v>
      </c>
      <c r="E28" s="82">
        <f t="shared" si="1"/>
        <v>0</v>
      </c>
      <c r="F28" s="84"/>
      <c r="G28" s="85">
        <f t="shared" si="3"/>
        <v>50</v>
      </c>
      <c r="H28" s="81">
        <f t="shared" si="2"/>
        <v>100</v>
      </c>
    </row>
    <row r="29" spans="1:9" x14ac:dyDescent="0.25">
      <c r="A29" s="81">
        <f>'Placering - kvalifikation'!A16</f>
        <v>22</v>
      </c>
      <c r="B29" s="82">
        <v>0.4458333333333333</v>
      </c>
      <c r="C29" s="82"/>
      <c r="D29" s="83">
        <f t="shared" si="0"/>
        <v>-0.4458333333333333</v>
      </c>
      <c r="E29" s="82">
        <f t="shared" si="1"/>
        <v>0.49833333333333329</v>
      </c>
      <c r="F29" s="84"/>
      <c r="G29" s="85">
        <f t="shared" si="3"/>
        <v>0</v>
      </c>
      <c r="H29" s="81">
        <f t="shared" si="2"/>
        <v>0</v>
      </c>
    </row>
    <row r="30" spans="1:9" x14ac:dyDescent="0.25">
      <c r="A30" s="81">
        <f>'Placering - kvalifikation'!A17</f>
        <v>23</v>
      </c>
      <c r="B30" s="82">
        <v>0.45069444444444445</v>
      </c>
      <c r="C30" s="82">
        <v>0.50694444444444442</v>
      </c>
      <c r="D30" s="83">
        <f t="shared" si="0"/>
        <v>5.6249999999999967E-2</v>
      </c>
      <c r="E30" s="82">
        <f t="shared" si="1"/>
        <v>0</v>
      </c>
      <c r="F30" s="84"/>
      <c r="G30" s="85">
        <f t="shared" si="3"/>
        <v>50</v>
      </c>
      <c r="H30" s="81">
        <f t="shared" si="2"/>
        <v>100</v>
      </c>
    </row>
    <row r="31" spans="1:9" x14ac:dyDescent="0.25">
      <c r="A31" s="81">
        <f>'Placering - kvalifikation'!A18</f>
        <v>24</v>
      </c>
      <c r="B31" s="82">
        <v>0.45069444444444445</v>
      </c>
      <c r="C31" s="82">
        <v>0.50694444444444442</v>
      </c>
      <c r="D31" s="86">
        <f t="shared" si="0"/>
        <v>5.6249999999999967E-2</v>
      </c>
      <c r="E31" s="82">
        <f t="shared" si="1"/>
        <v>0</v>
      </c>
      <c r="F31" s="84"/>
      <c r="G31" s="85">
        <f t="shared" si="3"/>
        <v>50</v>
      </c>
      <c r="H31" s="81">
        <f t="shared" si="2"/>
        <v>100</v>
      </c>
    </row>
    <row r="32" spans="1:9" x14ac:dyDescent="0.25">
      <c r="A32" s="81">
        <f>'Placering - kvalifikation'!A19</f>
        <v>25</v>
      </c>
      <c r="B32" s="82">
        <v>0.45069444444444445</v>
      </c>
      <c r="C32" s="82">
        <v>0.50694444444444442</v>
      </c>
      <c r="D32" s="86">
        <f t="shared" si="0"/>
        <v>5.6249999999999967E-2</v>
      </c>
      <c r="E32" s="82">
        <f t="shared" si="1"/>
        <v>0</v>
      </c>
      <c r="F32" s="84"/>
      <c r="G32" s="85">
        <f t="shared" si="3"/>
        <v>50</v>
      </c>
      <c r="H32" s="81">
        <f t="shared" si="2"/>
        <v>100</v>
      </c>
    </row>
    <row r="33" spans="1:8" x14ac:dyDescent="0.25">
      <c r="A33" s="81">
        <f>'Placering - kvalifikation'!A20</f>
        <v>26</v>
      </c>
      <c r="B33" s="82">
        <v>0.45555555555555555</v>
      </c>
      <c r="C33" s="82">
        <v>0.51527777777777783</v>
      </c>
      <c r="D33" s="86">
        <f t="shared" si="0"/>
        <v>5.9722222222222288E-2</v>
      </c>
      <c r="E33" s="82">
        <f t="shared" si="1"/>
        <v>0</v>
      </c>
      <c r="F33" s="84"/>
      <c r="G33" s="85">
        <f t="shared" si="3"/>
        <v>50</v>
      </c>
      <c r="H33" s="81">
        <f t="shared" si="2"/>
        <v>100</v>
      </c>
    </row>
    <row r="34" spans="1:8" x14ac:dyDescent="0.25">
      <c r="A34" s="81">
        <f>'Placering - kvalifikation'!A21</f>
        <v>27</v>
      </c>
      <c r="B34" s="82">
        <v>0.45555555555555555</v>
      </c>
      <c r="C34" s="82">
        <v>0.51527777777777783</v>
      </c>
      <c r="D34" s="86">
        <f t="shared" si="0"/>
        <v>5.9722222222222288E-2</v>
      </c>
      <c r="E34" s="82">
        <f t="shared" si="1"/>
        <v>0</v>
      </c>
      <c r="F34" s="84"/>
      <c r="G34" s="85">
        <f t="shared" si="3"/>
        <v>50</v>
      </c>
      <c r="H34" s="81">
        <f t="shared" si="2"/>
        <v>100</v>
      </c>
    </row>
    <row r="35" spans="1:8" x14ac:dyDescent="0.25">
      <c r="A35" s="81">
        <f>'Placering - kvalifikation'!A22</f>
        <v>28</v>
      </c>
      <c r="B35" s="82">
        <v>0.45555555555555555</v>
      </c>
      <c r="C35" s="82">
        <v>0.51527777777777783</v>
      </c>
      <c r="D35" s="86">
        <f t="shared" si="0"/>
        <v>5.9722222222222288E-2</v>
      </c>
      <c r="E35" s="82">
        <f t="shared" si="1"/>
        <v>0</v>
      </c>
      <c r="F35" s="84"/>
      <c r="G35" s="85">
        <f t="shared" si="3"/>
        <v>50</v>
      </c>
      <c r="H35" s="81">
        <f t="shared" si="2"/>
        <v>100</v>
      </c>
    </row>
    <row r="36" spans="1:8" x14ac:dyDescent="0.25">
      <c r="A36" s="81">
        <f>'Placering - kvalifikation'!A23</f>
        <v>29</v>
      </c>
      <c r="B36" s="82">
        <v>0.4604166666666667</v>
      </c>
      <c r="C36" s="82">
        <v>0.5180555555555556</v>
      </c>
      <c r="D36" s="86">
        <f t="shared" si="0"/>
        <v>5.7638888888888906E-2</v>
      </c>
      <c r="E36" s="82">
        <f t="shared" si="1"/>
        <v>0</v>
      </c>
      <c r="F36" s="84"/>
      <c r="G36" s="85">
        <f t="shared" si="3"/>
        <v>50</v>
      </c>
      <c r="H36" s="81">
        <f t="shared" si="2"/>
        <v>100</v>
      </c>
    </row>
    <row r="37" spans="1:8" x14ac:dyDescent="0.25">
      <c r="A37" s="81">
        <f>'Placering - kvalifikation'!A24</f>
        <v>30</v>
      </c>
      <c r="B37" s="82">
        <v>0.4604166666666667</v>
      </c>
      <c r="C37" s="82">
        <v>0.5180555555555556</v>
      </c>
      <c r="D37" s="86">
        <f t="shared" si="0"/>
        <v>5.7638888888888906E-2</v>
      </c>
      <c r="E37" s="82">
        <f t="shared" si="1"/>
        <v>0</v>
      </c>
      <c r="F37" s="84"/>
      <c r="G37" s="85">
        <f t="shared" si="3"/>
        <v>50</v>
      </c>
      <c r="H37" s="81">
        <f t="shared" si="2"/>
        <v>100</v>
      </c>
    </row>
    <row r="38" spans="1:8" x14ac:dyDescent="0.25">
      <c r="A38" s="81">
        <f>'Placering - kvalifikation'!A25</f>
        <v>31</v>
      </c>
      <c r="B38" s="82">
        <v>0.4604166666666667</v>
      </c>
      <c r="C38" s="82">
        <v>0.5180555555555556</v>
      </c>
      <c r="D38" s="86">
        <f t="shared" si="0"/>
        <v>5.7638888888888906E-2</v>
      </c>
      <c r="E38" s="82">
        <f t="shared" si="1"/>
        <v>0</v>
      </c>
      <c r="F38" s="84"/>
      <c r="G38" s="85">
        <f t="shared" si="3"/>
        <v>50</v>
      </c>
      <c r="H38" s="81">
        <f t="shared" si="2"/>
        <v>100</v>
      </c>
    </row>
    <row r="39" spans="1:8" x14ac:dyDescent="0.25">
      <c r="A39" s="81">
        <f>'Placering - kvalifikation'!A26</f>
        <v>32</v>
      </c>
      <c r="B39" s="82">
        <v>0.4604166666666667</v>
      </c>
      <c r="C39" s="82">
        <v>0.5180555555555556</v>
      </c>
      <c r="D39" s="86">
        <f t="shared" si="0"/>
        <v>5.7638888888888906E-2</v>
      </c>
      <c r="E39" s="82">
        <f t="shared" si="1"/>
        <v>0</v>
      </c>
      <c r="F39" s="84"/>
      <c r="G39" s="85">
        <f t="shared" si="3"/>
        <v>50</v>
      </c>
      <c r="H39" s="81">
        <f t="shared" si="2"/>
        <v>100</v>
      </c>
    </row>
    <row r="40" spans="1:8" x14ac:dyDescent="0.25">
      <c r="A40" s="81">
        <f>'Placering - kvalifikation'!A27</f>
        <v>33</v>
      </c>
      <c r="B40" s="82">
        <v>0.46527777777777773</v>
      </c>
      <c r="C40" s="82">
        <v>0.5229166666666667</v>
      </c>
      <c r="D40" s="86">
        <f t="shared" si="0"/>
        <v>5.7638888888888962E-2</v>
      </c>
      <c r="E40" s="82">
        <f t="shared" si="1"/>
        <v>0</v>
      </c>
      <c r="F40" s="84"/>
      <c r="G40" s="85">
        <f t="shared" si="3"/>
        <v>50</v>
      </c>
      <c r="H40" s="81">
        <f t="shared" si="2"/>
        <v>100</v>
      </c>
    </row>
    <row r="41" spans="1:8" x14ac:dyDescent="0.25">
      <c r="A41" s="81">
        <f>'Placering - kvalifikation'!A28</f>
        <v>34</v>
      </c>
      <c r="B41" s="82">
        <v>0.46527777777777773</v>
      </c>
      <c r="C41" s="82">
        <v>0.5229166666666667</v>
      </c>
      <c r="D41" s="86">
        <f t="shared" si="0"/>
        <v>5.7638888888888962E-2</v>
      </c>
      <c r="E41" s="82">
        <f t="shared" si="1"/>
        <v>0</v>
      </c>
      <c r="F41" s="84"/>
      <c r="G41" s="85">
        <f t="shared" si="3"/>
        <v>50</v>
      </c>
      <c r="H41" s="81">
        <f t="shared" si="2"/>
        <v>100</v>
      </c>
    </row>
    <row r="42" spans="1:8" x14ac:dyDescent="0.25">
      <c r="A42" s="81">
        <f>'Placering - kvalifikation'!A29</f>
        <v>35</v>
      </c>
      <c r="B42" s="82">
        <v>0.47013888888888888</v>
      </c>
      <c r="C42" s="82">
        <v>0.52500000000000002</v>
      </c>
      <c r="D42" s="86">
        <f t="shared" si="0"/>
        <v>5.4861111111111138E-2</v>
      </c>
      <c r="E42" s="82">
        <f t="shared" si="1"/>
        <v>0</v>
      </c>
      <c r="F42" s="84"/>
      <c r="G42" s="85">
        <f t="shared" si="3"/>
        <v>50</v>
      </c>
      <c r="H42" s="81">
        <f t="shared" si="2"/>
        <v>100</v>
      </c>
    </row>
    <row r="43" spans="1:8" x14ac:dyDescent="0.25">
      <c r="A43" s="81">
        <f>'Placering - kvalifikation'!A30</f>
        <v>36</v>
      </c>
      <c r="B43" s="82">
        <v>0.47013888888888888</v>
      </c>
      <c r="C43" s="82">
        <v>0.52500000000000002</v>
      </c>
      <c r="D43" s="86">
        <f t="shared" si="0"/>
        <v>5.4861111111111138E-2</v>
      </c>
      <c r="E43" s="82">
        <f t="shared" si="1"/>
        <v>0</v>
      </c>
      <c r="F43" s="84"/>
      <c r="G43" s="85">
        <f t="shared" si="3"/>
        <v>50</v>
      </c>
      <c r="H43" s="81">
        <f t="shared" si="2"/>
        <v>100</v>
      </c>
    </row>
    <row r="44" spans="1:8" x14ac:dyDescent="0.25">
      <c r="A44" s="81">
        <f>'Placering - kvalifikation'!A31</f>
        <v>37</v>
      </c>
      <c r="B44" s="82">
        <v>0.47500000000000003</v>
      </c>
      <c r="C44" s="82">
        <v>0.52986111111111112</v>
      </c>
      <c r="D44" s="86">
        <f t="shared" si="0"/>
        <v>5.4861111111111083E-2</v>
      </c>
      <c r="E44" s="82">
        <f t="shared" si="1"/>
        <v>0</v>
      </c>
      <c r="F44" s="84"/>
      <c r="G44" s="85">
        <f t="shared" si="3"/>
        <v>50</v>
      </c>
      <c r="H44" s="81">
        <f t="shared" si="2"/>
        <v>100</v>
      </c>
    </row>
    <row r="45" spans="1:8" x14ac:dyDescent="0.25">
      <c r="A45" s="81">
        <f>'Placering - kvalifikation'!A32</f>
        <v>38</v>
      </c>
      <c r="B45" s="82">
        <v>0.47500000000000003</v>
      </c>
      <c r="C45" s="82">
        <v>0.52986111111111112</v>
      </c>
      <c r="D45" s="86">
        <f t="shared" si="0"/>
        <v>5.4861111111111083E-2</v>
      </c>
      <c r="E45" s="82">
        <f t="shared" si="1"/>
        <v>0</v>
      </c>
      <c r="F45" s="84"/>
      <c r="G45" s="85">
        <f t="shared" si="3"/>
        <v>50</v>
      </c>
      <c r="H45" s="81">
        <f t="shared" si="2"/>
        <v>100</v>
      </c>
    </row>
    <row r="46" spans="1:8" x14ac:dyDescent="0.25">
      <c r="A46" s="81">
        <f>'Placering - kvalifikation'!A33</f>
        <v>39</v>
      </c>
      <c r="B46" s="82">
        <v>0.47986111111111113</v>
      </c>
      <c r="C46" s="82">
        <v>0.53472222222222221</v>
      </c>
      <c r="D46" s="86">
        <f t="shared" si="0"/>
        <v>5.4861111111111083E-2</v>
      </c>
      <c r="E46" s="82">
        <f t="shared" si="1"/>
        <v>0</v>
      </c>
      <c r="F46" s="84"/>
      <c r="G46" s="85">
        <f t="shared" si="3"/>
        <v>50</v>
      </c>
      <c r="H46" s="81">
        <f t="shared" si="2"/>
        <v>100</v>
      </c>
    </row>
    <row r="47" spans="1:8" x14ac:dyDescent="0.25">
      <c r="A47" s="81">
        <f>'Placering - kvalifikation'!A34</f>
        <v>40</v>
      </c>
      <c r="B47" s="82">
        <v>0.47986111111111113</v>
      </c>
      <c r="C47" s="82">
        <v>0.53472222222222221</v>
      </c>
      <c r="D47" s="86">
        <f t="shared" si="0"/>
        <v>5.4861111111111083E-2</v>
      </c>
      <c r="E47" s="82">
        <f t="shared" si="1"/>
        <v>0</v>
      </c>
      <c r="F47" s="84"/>
      <c r="G47" s="85">
        <f t="shared" si="3"/>
        <v>50</v>
      </c>
      <c r="H47" s="81">
        <f t="shared" si="2"/>
        <v>100</v>
      </c>
    </row>
    <row r="48" spans="1:8" x14ac:dyDescent="0.25">
      <c r="A48" s="81">
        <f>'Placering - kvalifikation'!A35</f>
        <v>41</v>
      </c>
      <c r="B48" s="82">
        <v>0.47986111111111113</v>
      </c>
      <c r="C48" s="82">
        <v>0.53472222222222221</v>
      </c>
      <c r="D48" s="86">
        <f t="shared" ref="D48:D58" si="4">C48-B48</f>
        <v>5.4861111111111083E-2</v>
      </c>
      <c r="E48" s="82">
        <f t="shared" si="1"/>
        <v>0</v>
      </c>
      <c r="F48" s="84"/>
      <c r="G48" s="85">
        <f t="shared" si="3"/>
        <v>50</v>
      </c>
      <c r="H48" s="81">
        <f t="shared" ref="H48:H58" si="5">G48/50*100</f>
        <v>100</v>
      </c>
    </row>
    <row r="49" spans="1:8" x14ac:dyDescent="0.25">
      <c r="A49" s="81">
        <f>'Placering - kvalifikation'!A36</f>
        <v>42</v>
      </c>
      <c r="B49" s="82">
        <v>0.47986111111111113</v>
      </c>
      <c r="C49" s="82">
        <v>0.53472222222222221</v>
      </c>
      <c r="D49" s="86">
        <f t="shared" si="4"/>
        <v>5.4861111111111083E-2</v>
      </c>
      <c r="E49" s="82">
        <f t="shared" si="1"/>
        <v>0</v>
      </c>
      <c r="F49" s="84"/>
      <c r="G49" s="85">
        <f t="shared" si="3"/>
        <v>50</v>
      </c>
      <c r="H49" s="81">
        <f t="shared" si="5"/>
        <v>100</v>
      </c>
    </row>
    <row r="50" spans="1:8" x14ac:dyDescent="0.25">
      <c r="A50" s="81">
        <f>'Placering - kvalifikation'!A37</f>
        <v>43</v>
      </c>
      <c r="B50" s="82">
        <v>0.48472222222222222</v>
      </c>
      <c r="C50" s="82">
        <v>0.54097222222222219</v>
      </c>
      <c r="D50" s="86">
        <f t="shared" si="4"/>
        <v>5.6249999999999967E-2</v>
      </c>
      <c r="E50" s="82">
        <f t="shared" si="1"/>
        <v>0</v>
      </c>
      <c r="F50" s="84"/>
      <c r="G50" s="85">
        <f t="shared" si="3"/>
        <v>50</v>
      </c>
      <c r="H50" s="81">
        <f t="shared" si="5"/>
        <v>100</v>
      </c>
    </row>
    <row r="51" spans="1:8" x14ac:dyDescent="0.25">
      <c r="A51" s="81">
        <f>'Placering - kvalifikation'!A38</f>
        <v>44</v>
      </c>
      <c r="B51" s="82">
        <v>0.48472222222222222</v>
      </c>
      <c r="C51" s="82">
        <v>0.54097222222222219</v>
      </c>
      <c r="D51" s="86">
        <f t="shared" si="4"/>
        <v>5.6249999999999967E-2</v>
      </c>
      <c r="E51" s="82">
        <f t="shared" si="1"/>
        <v>0</v>
      </c>
      <c r="F51" s="84"/>
      <c r="G51" s="85">
        <f t="shared" si="3"/>
        <v>50</v>
      </c>
      <c r="H51" s="81">
        <f t="shared" si="5"/>
        <v>100</v>
      </c>
    </row>
    <row r="52" spans="1:8" x14ac:dyDescent="0.25">
      <c r="A52" s="81">
        <f>'Placering - kvalifikation'!A39</f>
        <v>45</v>
      </c>
      <c r="B52" s="82">
        <v>0.48472222222222222</v>
      </c>
      <c r="C52" s="82">
        <v>0.54097222222222219</v>
      </c>
      <c r="D52" s="86">
        <f t="shared" si="4"/>
        <v>5.6249999999999967E-2</v>
      </c>
      <c r="E52" s="82">
        <f t="shared" si="1"/>
        <v>0</v>
      </c>
      <c r="F52" s="84"/>
      <c r="G52" s="85">
        <f t="shared" si="3"/>
        <v>50</v>
      </c>
      <c r="H52" s="81">
        <f t="shared" si="5"/>
        <v>100</v>
      </c>
    </row>
    <row r="53" spans="1:8" x14ac:dyDescent="0.25">
      <c r="A53" s="81">
        <f>'Placering - kvalifikation'!A40</f>
        <v>46</v>
      </c>
      <c r="B53" s="82">
        <v>0.48958333333333331</v>
      </c>
      <c r="C53" s="82">
        <v>0.54652777777777783</v>
      </c>
      <c r="D53" s="86">
        <f t="shared" si="4"/>
        <v>5.694444444444452E-2</v>
      </c>
      <c r="E53" s="82">
        <f t="shared" si="1"/>
        <v>0</v>
      </c>
      <c r="F53" s="84"/>
      <c r="G53" s="85">
        <f t="shared" si="3"/>
        <v>50</v>
      </c>
      <c r="H53" s="81">
        <f t="shared" si="5"/>
        <v>100</v>
      </c>
    </row>
    <row r="54" spans="1:8" x14ac:dyDescent="0.25">
      <c r="A54" s="81">
        <f>'Placering - kvalifikation'!A41</f>
        <v>47</v>
      </c>
      <c r="B54" s="82">
        <v>0.48958333333333331</v>
      </c>
      <c r="C54" s="82">
        <v>0.54652777777777783</v>
      </c>
      <c r="D54" s="86">
        <f t="shared" si="4"/>
        <v>5.694444444444452E-2</v>
      </c>
      <c r="E54" s="82">
        <f t="shared" si="1"/>
        <v>0</v>
      </c>
      <c r="F54" s="84"/>
      <c r="G54" s="85">
        <f t="shared" si="3"/>
        <v>50</v>
      </c>
      <c r="H54" s="81">
        <f t="shared" si="5"/>
        <v>100</v>
      </c>
    </row>
    <row r="55" spans="1:8" x14ac:dyDescent="0.25">
      <c r="A55" s="81">
        <f>'Placering - kvalifikation'!A42</f>
        <v>48</v>
      </c>
      <c r="B55" s="82">
        <v>0.48958333333333331</v>
      </c>
      <c r="C55" s="82">
        <v>0.54652777777777783</v>
      </c>
      <c r="D55" s="86">
        <f t="shared" si="4"/>
        <v>5.694444444444452E-2</v>
      </c>
      <c r="E55" s="82">
        <f t="shared" si="1"/>
        <v>0</v>
      </c>
      <c r="F55" s="84"/>
      <c r="G55" s="85">
        <f t="shared" si="3"/>
        <v>50</v>
      </c>
      <c r="H55" s="81">
        <f t="shared" si="5"/>
        <v>100</v>
      </c>
    </row>
    <row r="56" spans="1:8" x14ac:dyDescent="0.25">
      <c r="A56" s="81">
        <f>'Placering - kvalifikation'!A43</f>
        <v>49</v>
      </c>
      <c r="B56" s="82">
        <v>0.48958333333333331</v>
      </c>
      <c r="C56" s="82">
        <v>0.54652777777777783</v>
      </c>
      <c r="D56" s="86">
        <f t="shared" si="4"/>
        <v>5.694444444444452E-2</v>
      </c>
      <c r="E56" s="82">
        <f t="shared" si="1"/>
        <v>0</v>
      </c>
      <c r="F56" s="84"/>
      <c r="G56" s="85">
        <f t="shared" si="3"/>
        <v>50</v>
      </c>
      <c r="H56" s="81">
        <f t="shared" si="5"/>
        <v>100</v>
      </c>
    </row>
    <row r="57" spans="1:8" x14ac:dyDescent="0.25">
      <c r="A57" s="81">
        <f>'Placering - kvalifikation'!A44</f>
        <v>50</v>
      </c>
      <c r="B57" s="82">
        <v>0.49444444444444446</v>
      </c>
      <c r="C57" s="82">
        <v>0.55208333333333337</v>
      </c>
      <c r="D57" s="86">
        <f t="shared" si="4"/>
        <v>5.7638888888888906E-2</v>
      </c>
      <c r="E57" s="82">
        <f t="shared" si="1"/>
        <v>0</v>
      </c>
      <c r="F57" s="84"/>
      <c r="G57" s="85">
        <f t="shared" si="3"/>
        <v>50</v>
      </c>
      <c r="H57" s="81">
        <f t="shared" si="5"/>
        <v>100</v>
      </c>
    </row>
    <row r="58" spans="1:8" x14ac:dyDescent="0.25">
      <c r="A58" s="81">
        <f>'Placering - kvalifikation'!A45</f>
        <v>51</v>
      </c>
      <c r="B58" s="82">
        <v>0.49444444444444446</v>
      </c>
      <c r="C58" s="82">
        <v>0.55208333333333337</v>
      </c>
      <c r="D58" s="86">
        <f t="shared" si="4"/>
        <v>5.7638888888888906E-2</v>
      </c>
      <c r="E58" s="82">
        <f t="shared" si="1"/>
        <v>0</v>
      </c>
      <c r="F58" s="84"/>
      <c r="G58" s="85">
        <f t="shared" si="3"/>
        <v>50</v>
      </c>
      <c r="H58" s="81">
        <f t="shared" si="5"/>
        <v>100</v>
      </c>
    </row>
  </sheetData>
  <sheetProtection selectLockedCells="1" selectUnlockedCells="1"/>
  <phoneticPr fontId="25" type="noConversion"/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0" workbookViewId="0">
      <selection activeCell="A50" sqref="A50:A63"/>
    </sheetView>
  </sheetViews>
  <sheetFormatPr defaultRowHeight="15" x14ac:dyDescent="0.25"/>
  <cols>
    <col min="1" max="1" width="11.7109375" customWidth="1"/>
    <col min="2" max="2" width="12" customWidth="1"/>
    <col min="4" max="4" width="13.140625" customWidth="1"/>
    <col min="6" max="6" width="31.140625" customWidth="1"/>
  </cols>
  <sheetData>
    <row r="1" spans="1:6" ht="23.25" x14ac:dyDescent="0.35">
      <c r="A1" s="1" t="s">
        <v>32</v>
      </c>
      <c r="B1" s="1"/>
    </row>
    <row r="3" spans="1:6" ht="15.75" x14ac:dyDescent="0.25">
      <c r="A3" s="14" t="s">
        <v>15</v>
      </c>
      <c r="B3" s="14"/>
    </row>
    <row r="4" spans="1:6" ht="15.75" x14ac:dyDescent="0.25">
      <c r="A4" s="16" t="s">
        <v>37</v>
      </c>
      <c r="B4" s="16"/>
      <c r="C4" s="17"/>
      <c r="D4" s="17"/>
      <c r="E4" s="17"/>
      <c r="F4" s="17"/>
    </row>
    <row r="5" spans="1:6" ht="15.75" x14ac:dyDescent="0.25">
      <c r="A5" s="18" t="s">
        <v>38</v>
      </c>
      <c r="B5" s="18"/>
      <c r="C5" s="17"/>
      <c r="D5" s="17"/>
      <c r="E5" s="17"/>
      <c r="F5" s="17"/>
    </row>
    <row r="6" spans="1:6" ht="15.75" x14ac:dyDescent="0.25">
      <c r="A6" s="5"/>
      <c r="B6" s="5"/>
    </row>
    <row r="7" spans="1:6" ht="15.75" x14ac:dyDescent="0.25">
      <c r="A7" s="14" t="s">
        <v>33</v>
      </c>
      <c r="B7" s="14"/>
    </row>
    <row r="8" spans="1:6" ht="15.75" x14ac:dyDescent="0.25">
      <c r="A8" s="5" t="s">
        <v>51</v>
      </c>
      <c r="B8" s="5"/>
    </row>
    <row r="9" spans="1:6" ht="15.75" x14ac:dyDescent="0.25">
      <c r="A9" s="5" t="s">
        <v>34</v>
      </c>
      <c r="B9" s="5"/>
    </row>
    <row r="10" spans="1:6" ht="15.75" x14ac:dyDescent="0.25">
      <c r="A10" s="5" t="s">
        <v>50</v>
      </c>
      <c r="B10" s="5"/>
    </row>
    <row r="11" spans="1:6" ht="15.75" x14ac:dyDescent="0.25">
      <c r="A11" s="5"/>
      <c r="B11" s="5"/>
    </row>
    <row r="12" spans="1:6" ht="15.75" thickBot="1" x14ac:dyDescent="0.3"/>
    <row r="13" spans="1:6" ht="38.25" customHeight="1" thickBot="1" x14ac:dyDescent="0.3">
      <c r="A13" s="32" t="s">
        <v>9</v>
      </c>
      <c r="B13" s="55" t="s">
        <v>68</v>
      </c>
      <c r="C13" s="32" t="s">
        <v>8</v>
      </c>
      <c r="D13" s="32" t="s">
        <v>35</v>
      </c>
      <c r="E13" s="32" t="s">
        <v>18</v>
      </c>
      <c r="F13" s="32" t="s">
        <v>36</v>
      </c>
    </row>
    <row r="14" spans="1:6" x14ac:dyDescent="0.25">
      <c r="A14" s="39">
        <f>'Placering - kvalifikation'!A10</f>
        <v>16</v>
      </c>
      <c r="B14" s="46">
        <v>9</v>
      </c>
      <c r="C14" s="47">
        <v>9</v>
      </c>
      <c r="D14" s="41">
        <f t="shared" ref="D14:D45" si="0">SUM(B14:C14)</f>
        <v>18</v>
      </c>
      <c r="E14" s="41">
        <f>D14/20*100</f>
        <v>90</v>
      </c>
      <c r="F14" s="50"/>
    </row>
    <row r="15" spans="1:6" x14ac:dyDescent="0.25">
      <c r="A15" s="39">
        <f>'Placering - kvalifikation'!A11</f>
        <v>17</v>
      </c>
      <c r="B15" s="33">
        <v>9</v>
      </c>
      <c r="C15" s="48">
        <v>9</v>
      </c>
      <c r="D15" s="43">
        <f t="shared" si="0"/>
        <v>18</v>
      </c>
      <c r="E15" s="43">
        <f t="shared" ref="E15:E49" si="1">D15/20*100</f>
        <v>90</v>
      </c>
      <c r="F15" s="51"/>
    </row>
    <row r="16" spans="1:6" x14ac:dyDescent="0.25">
      <c r="A16" s="39">
        <f>'Placering - kvalifikation'!A12</f>
        <v>18</v>
      </c>
      <c r="B16" s="33">
        <v>10</v>
      </c>
      <c r="C16" s="48">
        <v>7</v>
      </c>
      <c r="D16" s="43">
        <f t="shared" si="0"/>
        <v>17</v>
      </c>
      <c r="E16" s="43">
        <f t="shared" si="1"/>
        <v>85</v>
      </c>
      <c r="F16" s="51"/>
    </row>
    <row r="17" spans="1:6" x14ac:dyDescent="0.25">
      <c r="A17" s="39">
        <f>'Placering - kvalifikation'!A13</f>
        <v>19</v>
      </c>
      <c r="B17" s="33">
        <v>10</v>
      </c>
      <c r="C17" s="48">
        <v>9</v>
      </c>
      <c r="D17" s="43">
        <f t="shared" si="0"/>
        <v>19</v>
      </c>
      <c r="E17" s="43">
        <f t="shared" si="1"/>
        <v>95</v>
      </c>
      <c r="F17" s="51"/>
    </row>
    <row r="18" spans="1:6" x14ac:dyDescent="0.25">
      <c r="A18" s="39">
        <f>'Placering - kvalifikation'!A14</f>
        <v>20</v>
      </c>
      <c r="B18" s="33">
        <v>10</v>
      </c>
      <c r="C18" s="48">
        <v>10</v>
      </c>
      <c r="D18" s="43">
        <f t="shared" si="0"/>
        <v>20</v>
      </c>
      <c r="E18" s="43">
        <f t="shared" si="1"/>
        <v>100</v>
      </c>
      <c r="F18" s="51"/>
    </row>
    <row r="19" spans="1:6" x14ac:dyDescent="0.25">
      <c r="A19" s="39">
        <f>'Placering - kvalifikation'!A15</f>
        <v>21</v>
      </c>
      <c r="B19" s="33">
        <v>10</v>
      </c>
      <c r="C19" s="48">
        <v>10</v>
      </c>
      <c r="D19" s="43">
        <f t="shared" si="0"/>
        <v>20</v>
      </c>
      <c r="E19" s="43">
        <f t="shared" si="1"/>
        <v>100</v>
      </c>
      <c r="F19" s="51"/>
    </row>
    <row r="20" spans="1:6" x14ac:dyDescent="0.25">
      <c r="A20" s="39">
        <f>'Placering - kvalifikation'!A16</f>
        <v>22</v>
      </c>
      <c r="B20" s="33">
        <v>9</v>
      </c>
      <c r="C20" s="48">
        <v>10</v>
      </c>
      <c r="D20" s="43">
        <f t="shared" si="0"/>
        <v>19</v>
      </c>
      <c r="E20" s="43">
        <f t="shared" si="1"/>
        <v>95</v>
      </c>
      <c r="F20" s="51"/>
    </row>
    <row r="21" spans="1:6" x14ac:dyDescent="0.25">
      <c r="A21" s="39">
        <f>'Placering - kvalifikation'!A17</f>
        <v>23</v>
      </c>
      <c r="B21" s="33">
        <v>9</v>
      </c>
      <c r="C21" s="48">
        <v>8</v>
      </c>
      <c r="D21" s="43">
        <f t="shared" si="0"/>
        <v>17</v>
      </c>
      <c r="E21" s="43">
        <f t="shared" si="1"/>
        <v>85</v>
      </c>
      <c r="F21" s="51"/>
    </row>
    <row r="22" spans="1:6" x14ac:dyDescent="0.25">
      <c r="A22" s="39">
        <f>'Placering - kvalifikation'!A18</f>
        <v>24</v>
      </c>
      <c r="B22" s="33">
        <v>10</v>
      </c>
      <c r="C22" s="48">
        <v>8</v>
      </c>
      <c r="D22" s="43">
        <f t="shared" si="0"/>
        <v>18</v>
      </c>
      <c r="E22" s="43">
        <f t="shared" si="1"/>
        <v>90</v>
      </c>
      <c r="F22" s="51"/>
    </row>
    <row r="23" spans="1:6" x14ac:dyDescent="0.25">
      <c r="A23" s="39">
        <f>'Placering - kvalifikation'!A19</f>
        <v>25</v>
      </c>
      <c r="B23" s="33">
        <v>9</v>
      </c>
      <c r="C23" s="48">
        <v>8</v>
      </c>
      <c r="D23" s="43">
        <f t="shared" si="0"/>
        <v>17</v>
      </c>
      <c r="E23" s="43">
        <f t="shared" si="1"/>
        <v>85</v>
      </c>
      <c r="F23" s="51"/>
    </row>
    <row r="24" spans="1:6" x14ac:dyDescent="0.25">
      <c r="A24" s="39">
        <f>'Placering - kvalifikation'!A20</f>
        <v>26</v>
      </c>
      <c r="B24" s="33">
        <v>8</v>
      </c>
      <c r="C24" s="48">
        <v>10</v>
      </c>
      <c r="D24" s="43">
        <f t="shared" si="0"/>
        <v>18</v>
      </c>
      <c r="E24" s="43">
        <f t="shared" si="1"/>
        <v>90</v>
      </c>
      <c r="F24" s="51"/>
    </row>
    <row r="25" spans="1:6" x14ac:dyDescent="0.25">
      <c r="A25" s="39">
        <f>'Placering - kvalifikation'!A21</f>
        <v>27</v>
      </c>
      <c r="B25" s="33">
        <v>8</v>
      </c>
      <c r="C25" s="48">
        <v>8</v>
      </c>
      <c r="D25" s="43">
        <f t="shared" si="0"/>
        <v>16</v>
      </c>
      <c r="E25" s="43">
        <f t="shared" si="1"/>
        <v>80</v>
      </c>
      <c r="F25" s="51"/>
    </row>
    <row r="26" spans="1:6" x14ac:dyDescent="0.25">
      <c r="A26" s="39">
        <f>'Placering - kvalifikation'!A22</f>
        <v>28</v>
      </c>
      <c r="B26" s="33">
        <v>10</v>
      </c>
      <c r="C26" s="48">
        <v>9</v>
      </c>
      <c r="D26" s="43">
        <f t="shared" si="0"/>
        <v>19</v>
      </c>
      <c r="E26" s="43">
        <f t="shared" si="1"/>
        <v>95</v>
      </c>
      <c r="F26" s="51"/>
    </row>
    <row r="27" spans="1:6" x14ac:dyDescent="0.25">
      <c r="A27" s="39">
        <f>'Placering - kvalifikation'!A23</f>
        <v>29</v>
      </c>
      <c r="B27" s="33">
        <v>10</v>
      </c>
      <c r="C27" s="48">
        <v>9</v>
      </c>
      <c r="D27" s="43">
        <f t="shared" si="0"/>
        <v>19</v>
      </c>
      <c r="E27" s="43">
        <f t="shared" si="1"/>
        <v>95</v>
      </c>
      <c r="F27" s="51"/>
    </row>
    <row r="28" spans="1:6" x14ac:dyDescent="0.25">
      <c r="A28" s="39">
        <f>'Placering - kvalifikation'!A24</f>
        <v>30</v>
      </c>
      <c r="B28" s="33">
        <v>10</v>
      </c>
      <c r="C28" s="48">
        <v>8</v>
      </c>
      <c r="D28" s="43">
        <f t="shared" si="0"/>
        <v>18</v>
      </c>
      <c r="E28" s="43">
        <f t="shared" si="1"/>
        <v>90</v>
      </c>
      <c r="F28" s="51"/>
    </row>
    <row r="29" spans="1:6" x14ac:dyDescent="0.25">
      <c r="A29" s="39">
        <f>'Placering - kvalifikation'!A25</f>
        <v>31</v>
      </c>
      <c r="B29" s="33">
        <v>10</v>
      </c>
      <c r="C29" s="48">
        <v>9</v>
      </c>
      <c r="D29" s="43">
        <f t="shared" si="0"/>
        <v>19</v>
      </c>
      <c r="E29" s="43">
        <f t="shared" si="1"/>
        <v>95</v>
      </c>
      <c r="F29" s="51"/>
    </row>
    <row r="30" spans="1:6" x14ac:dyDescent="0.25">
      <c r="A30" s="39">
        <f>'Placering - kvalifikation'!A26</f>
        <v>32</v>
      </c>
      <c r="B30" s="33">
        <v>9</v>
      </c>
      <c r="C30" s="48">
        <v>7</v>
      </c>
      <c r="D30" s="43">
        <f t="shared" si="0"/>
        <v>16</v>
      </c>
      <c r="E30" s="43">
        <f t="shared" si="1"/>
        <v>80</v>
      </c>
      <c r="F30" s="51"/>
    </row>
    <row r="31" spans="1:6" x14ac:dyDescent="0.25">
      <c r="A31" s="39">
        <f>'Placering - kvalifikation'!A27</f>
        <v>33</v>
      </c>
      <c r="B31" s="33">
        <v>8</v>
      </c>
      <c r="C31" s="48">
        <v>4</v>
      </c>
      <c r="D31" s="43">
        <f t="shared" si="0"/>
        <v>12</v>
      </c>
      <c r="E31" s="43">
        <f t="shared" si="1"/>
        <v>60</v>
      </c>
      <c r="F31" s="51"/>
    </row>
    <row r="32" spans="1:6" x14ac:dyDescent="0.25">
      <c r="A32" s="39">
        <f>'Placering - kvalifikation'!A28</f>
        <v>34</v>
      </c>
      <c r="B32" s="33">
        <v>10</v>
      </c>
      <c r="C32" s="48">
        <v>4</v>
      </c>
      <c r="D32" s="43">
        <f t="shared" si="0"/>
        <v>14</v>
      </c>
      <c r="E32" s="43">
        <f t="shared" si="1"/>
        <v>70</v>
      </c>
      <c r="F32" s="51"/>
    </row>
    <row r="33" spans="1:6" x14ac:dyDescent="0.25">
      <c r="A33" s="39">
        <f>'Placering - kvalifikation'!A29</f>
        <v>35</v>
      </c>
      <c r="B33" s="33">
        <v>9</v>
      </c>
      <c r="C33" s="48">
        <v>8</v>
      </c>
      <c r="D33" s="43">
        <f t="shared" si="0"/>
        <v>17</v>
      </c>
      <c r="E33" s="43">
        <f t="shared" si="1"/>
        <v>85</v>
      </c>
      <c r="F33" s="51"/>
    </row>
    <row r="34" spans="1:6" x14ac:dyDescent="0.25">
      <c r="A34" s="39">
        <f>'Placering - kvalifikation'!A30</f>
        <v>36</v>
      </c>
      <c r="B34" s="33">
        <v>8</v>
      </c>
      <c r="C34" s="48">
        <v>7</v>
      </c>
      <c r="D34" s="43">
        <f t="shared" si="0"/>
        <v>15</v>
      </c>
      <c r="E34" s="43">
        <f t="shared" si="1"/>
        <v>75</v>
      </c>
      <c r="F34" s="51"/>
    </row>
    <row r="35" spans="1:6" x14ac:dyDescent="0.25">
      <c r="A35" s="39">
        <f>'Placering - kvalifikation'!A31</f>
        <v>37</v>
      </c>
      <c r="B35" s="33">
        <v>9</v>
      </c>
      <c r="C35" s="48">
        <v>5</v>
      </c>
      <c r="D35" s="43">
        <f t="shared" si="0"/>
        <v>14</v>
      </c>
      <c r="E35" s="43">
        <f t="shared" si="1"/>
        <v>70</v>
      </c>
      <c r="F35" s="51"/>
    </row>
    <row r="36" spans="1:6" x14ac:dyDescent="0.25">
      <c r="A36" s="39">
        <f>'Placering - kvalifikation'!A32</f>
        <v>38</v>
      </c>
      <c r="B36" s="33">
        <v>9</v>
      </c>
      <c r="C36" s="48">
        <v>7</v>
      </c>
      <c r="D36" s="43">
        <f t="shared" si="0"/>
        <v>16</v>
      </c>
      <c r="E36" s="43">
        <f t="shared" si="1"/>
        <v>80</v>
      </c>
      <c r="F36" s="51"/>
    </row>
    <row r="37" spans="1:6" x14ac:dyDescent="0.25">
      <c r="A37" s="39">
        <f>'Placering - kvalifikation'!A33</f>
        <v>39</v>
      </c>
      <c r="B37" s="33">
        <v>8</v>
      </c>
      <c r="C37" s="48">
        <v>6</v>
      </c>
      <c r="D37" s="43">
        <f t="shared" si="0"/>
        <v>14</v>
      </c>
      <c r="E37" s="43">
        <f t="shared" si="1"/>
        <v>70</v>
      </c>
      <c r="F37" s="51"/>
    </row>
    <row r="38" spans="1:6" x14ac:dyDescent="0.25">
      <c r="A38" s="39">
        <f>'Placering - kvalifikation'!A34</f>
        <v>40</v>
      </c>
      <c r="B38" s="33">
        <v>9</v>
      </c>
      <c r="C38" s="48">
        <v>7</v>
      </c>
      <c r="D38" s="43">
        <f t="shared" si="0"/>
        <v>16</v>
      </c>
      <c r="E38" s="43">
        <f t="shared" si="1"/>
        <v>80</v>
      </c>
      <c r="F38" s="51"/>
    </row>
    <row r="39" spans="1:6" x14ac:dyDescent="0.25">
      <c r="A39" s="39">
        <f>'Placering - kvalifikation'!A35</f>
        <v>41</v>
      </c>
      <c r="B39" s="33">
        <v>9</v>
      </c>
      <c r="C39" s="48">
        <v>8</v>
      </c>
      <c r="D39" s="43">
        <f t="shared" si="0"/>
        <v>17</v>
      </c>
      <c r="E39" s="43">
        <f t="shared" si="1"/>
        <v>85</v>
      </c>
      <c r="F39" s="51"/>
    </row>
    <row r="40" spans="1:6" x14ac:dyDescent="0.25">
      <c r="A40" s="39">
        <f>'Placering - kvalifikation'!A36</f>
        <v>42</v>
      </c>
      <c r="B40" s="33">
        <v>10</v>
      </c>
      <c r="C40" s="48">
        <v>7</v>
      </c>
      <c r="D40" s="43">
        <f t="shared" si="0"/>
        <v>17</v>
      </c>
      <c r="E40" s="43">
        <f t="shared" si="1"/>
        <v>85</v>
      </c>
      <c r="F40" s="51"/>
    </row>
    <row r="41" spans="1:6" x14ac:dyDescent="0.25">
      <c r="A41" s="39">
        <f>'Placering - kvalifikation'!A37</f>
        <v>43</v>
      </c>
      <c r="B41" s="33">
        <v>6</v>
      </c>
      <c r="C41" s="48">
        <v>10</v>
      </c>
      <c r="D41" s="43">
        <f t="shared" si="0"/>
        <v>16</v>
      </c>
      <c r="E41" s="43">
        <f t="shared" si="1"/>
        <v>80</v>
      </c>
      <c r="F41" s="51"/>
    </row>
    <row r="42" spans="1:6" x14ac:dyDescent="0.25">
      <c r="A42" s="39">
        <f>'Placering - kvalifikation'!A38</f>
        <v>44</v>
      </c>
      <c r="B42" s="33">
        <v>10</v>
      </c>
      <c r="C42" s="48">
        <v>7</v>
      </c>
      <c r="D42" s="43">
        <f t="shared" si="0"/>
        <v>17</v>
      </c>
      <c r="E42" s="43">
        <f t="shared" si="1"/>
        <v>85</v>
      </c>
      <c r="F42" s="51"/>
    </row>
    <row r="43" spans="1:6" x14ac:dyDescent="0.25">
      <c r="A43" s="39">
        <f>'Placering - kvalifikation'!A39</f>
        <v>45</v>
      </c>
      <c r="B43" s="33">
        <v>9</v>
      </c>
      <c r="C43" s="48">
        <v>8</v>
      </c>
      <c r="D43" s="43">
        <f t="shared" si="0"/>
        <v>17</v>
      </c>
      <c r="E43" s="43">
        <f t="shared" si="1"/>
        <v>85</v>
      </c>
      <c r="F43" s="51"/>
    </row>
    <row r="44" spans="1:6" x14ac:dyDescent="0.25">
      <c r="A44" s="39">
        <f>'Placering - kvalifikation'!A40</f>
        <v>46</v>
      </c>
      <c r="B44" s="33">
        <v>7</v>
      </c>
      <c r="C44" s="48">
        <v>7</v>
      </c>
      <c r="D44" s="43">
        <f t="shared" si="0"/>
        <v>14</v>
      </c>
      <c r="E44" s="43">
        <f t="shared" si="1"/>
        <v>70</v>
      </c>
      <c r="F44" s="51"/>
    </row>
    <row r="45" spans="1:6" x14ac:dyDescent="0.25">
      <c r="A45" s="39">
        <f>'Placering - kvalifikation'!A41</f>
        <v>47</v>
      </c>
      <c r="B45" s="33">
        <v>0</v>
      </c>
      <c r="C45" s="48">
        <v>9</v>
      </c>
      <c r="D45" s="43">
        <f t="shared" si="0"/>
        <v>9</v>
      </c>
      <c r="E45" s="43">
        <f t="shared" si="1"/>
        <v>45</v>
      </c>
      <c r="F45" s="51"/>
    </row>
    <row r="46" spans="1:6" x14ac:dyDescent="0.25">
      <c r="A46" s="39">
        <f>'Placering - kvalifikation'!A42</f>
        <v>48</v>
      </c>
      <c r="B46" s="33">
        <v>9</v>
      </c>
      <c r="C46" s="48">
        <v>7</v>
      </c>
      <c r="D46" s="43">
        <f t="shared" ref="D46:D49" si="2">SUM(B46:C46)</f>
        <v>16</v>
      </c>
      <c r="E46" s="43">
        <f t="shared" si="1"/>
        <v>80</v>
      </c>
      <c r="F46" s="51"/>
    </row>
    <row r="47" spans="1:6" x14ac:dyDescent="0.25">
      <c r="A47" s="39">
        <f>'Placering - kvalifikation'!A43</f>
        <v>49</v>
      </c>
      <c r="B47" s="33">
        <v>9</v>
      </c>
      <c r="C47" s="48">
        <v>6</v>
      </c>
      <c r="D47" s="43">
        <f t="shared" si="2"/>
        <v>15</v>
      </c>
      <c r="E47" s="43">
        <f t="shared" si="1"/>
        <v>75</v>
      </c>
      <c r="F47" s="51"/>
    </row>
    <row r="48" spans="1:6" x14ac:dyDescent="0.25">
      <c r="A48" s="39">
        <f>'Placering - kvalifikation'!A44</f>
        <v>50</v>
      </c>
      <c r="B48" s="34">
        <v>7</v>
      </c>
      <c r="C48" s="49">
        <v>7</v>
      </c>
      <c r="D48" s="43">
        <f t="shared" si="2"/>
        <v>14</v>
      </c>
      <c r="E48" s="43">
        <f t="shared" si="1"/>
        <v>70</v>
      </c>
      <c r="F48" s="52"/>
    </row>
    <row r="49" spans="1:6" x14ac:dyDescent="0.25">
      <c r="A49" s="39">
        <f>'Placering - kvalifikation'!A45</f>
        <v>51</v>
      </c>
      <c r="B49" s="33">
        <v>9</v>
      </c>
      <c r="C49" s="48">
        <v>8</v>
      </c>
      <c r="D49" s="43">
        <f t="shared" si="2"/>
        <v>17</v>
      </c>
      <c r="E49" s="43">
        <f t="shared" si="1"/>
        <v>85</v>
      </c>
      <c r="F49" s="51"/>
    </row>
  </sheetData>
  <phoneticPr fontId="2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3" workbookViewId="0">
      <selection activeCell="L40" sqref="L40"/>
    </sheetView>
  </sheetViews>
  <sheetFormatPr defaultRowHeight="15" x14ac:dyDescent="0.25"/>
  <cols>
    <col min="1" max="1" width="20.140625" customWidth="1"/>
    <col min="2" max="11" width="4.7109375" customWidth="1"/>
    <col min="12" max="12" width="11.140625" customWidth="1"/>
    <col min="13" max="13" width="11.5703125" customWidth="1"/>
  </cols>
  <sheetData>
    <row r="1" spans="1:13" ht="23.25" x14ac:dyDescent="0.35">
      <c r="A1" s="1" t="s">
        <v>39</v>
      </c>
    </row>
    <row r="3" spans="1:13" ht="15.75" x14ac:dyDescent="0.25">
      <c r="A3" s="5" t="s">
        <v>12</v>
      </c>
      <c r="B3" s="19">
        <v>10</v>
      </c>
      <c r="C3" s="20" t="s">
        <v>40</v>
      </c>
      <c r="D3" s="5" t="s">
        <v>13</v>
      </c>
      <c r="E3" s="44">
        <f>10*B3</f>
        <v>100</v>
      </c>
    </row>
    <row r="4" spans="1:13" x14ac:dyDescent="0.25">
      <c r="B4" s="17"/>
      <c r="C4" s="17"/>
    </row>
    <row r="5" spans="1:13" x14ac:dyDescent="0.25">
      <c r="A5" s="88" t="s">
        <v>86</v>
      </c>
      <c r="B5" s="17"/>
      <c r="C5" s="17"/>
    </row>
    <row r="6" spans="1:13" x14ac:dyDescent="0.25">
      <c r="A6" s="88" t="s">
        <v>49</v>
      </c>
      <c r="B6" s="17"/>
      <c r="C6" s="17"/>
    </row>
    <row r="7" spans="1:13" x14ac:dyDescent="0.25">
      <c r="A7" s="89" t="s">
        <v>59</v>
      </c>
      <c r="B7" s="17"/>
      <c r="C7" s="17"/>
    </row>
    <row r="8" spans="1:13" x14ac:dyDescent="0.25">
      <c r="A8" s="90"/>
    </row>
    <row r="9" spans="1:13" x14ac:dyDescent="0.25">
      <c r="A9" s="56" t="s">
        <v>65</v>
      </c>
    </row>
    <row r="10" spans="1:13" x14ac:dyDescent="0.25">
      <c r="A10" s="56" t="s">
        <v>66</v>
      </c>
    </row>
    <row r="11" spans="1:13" ht="19.5" thickBo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9"/>
    </row>
    <row r="12" spans="1:13" ht="19.5" thickBot="1" x14ac:dyDescent="0.35">
      <c r="A12" s="23" t="s">
        <v>41</v>
      </c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22">
        <v>9</v>
      </c>
      <c r="K12" s="22">
        <f>J12+1</f>
        <v>10</v>
      </c>
      <c r="L12" s="24" t="s">
        <v>42</v>
      </c>
      <c r="M12" s="26" t="s">
        <v>18</v>
      </c>
    </row>
    <row r="13" spans="1:13" ht="76.5" customHeight="1" thickBot="1" x14ac:dyDescent="0.3">
      <c r="A13" s="91" t="s">
        <v>9</v>
      </c>
      <c r="B13" s="96" t="s">
        <v>89</v>
      </c>
      <c r="C13" s="97" t="s">
        <v>90</v>
      </c>
      <c r="D13" s="98" t="s">
        <v>91</v>
      </c>
      <c r="E13" s="97" t="s">
        <v>92</v>
      </c>
      <c r="F13" s="97" t="s">
        <v>93</v>
      </c>
      <c r="G13" s="99" t="s">
        <v>94</v>
      </c>
      <c r="H13" s="99" t="s">
        <v>95</v>
      </c>
      <c r="I13" s="99" t="s">
        <v>96</v>
      </c>
      <c r="J13" s="99" t="s">
        <v>97</v>
      </c>
      <c r="K13" s="97" t="s">
        <v>98</v>
      </c>
      <c r="L13" s="92" t="s">
        <v>43</v>
      </c>
      <c r="M13" s="27"/>
    </row>
    <row r="14" spans="1:13" ht="15.75" thickBot="1" x14ac:dyDescent="0.3">
      <c r="A14" s="53">
        <f>'Placering - kvalifikation'!A10</f>
        <v>16</v>
      </c>
      <c r="B14" s="93">
        <v>10</v>
      </c>
      <c r="C14" s="94">
        <v>8</v>
      </c>
      <c r="D14" s="94">
        <v>7</v>
      </c>
      <c r="E14" s="94">
        <v>10</v>
      </c>
      <c r="F14" s="94">
        <v>5</v>
      </c>
      <c r="G14" s="94">
        <v>7</v>
      </c>
      <c r="H14" s="94">
        <v>0</v>
      </c>
      <c r="I14" s="94">
        <v>10</v>
      </c>
      <c r="J14" s="94">
        <v>0</v>
      </c>
      <c r="K14" s="95">
        <v>10</v>
      </c>
      <c r="L14" s="40">
        <f t="shared" ref="L14:L45" si="0">SUM(B14:K14)</f>
        <v>67</v>
      </c>
      <c r="M14" s="41">
        <f>(L14/E3)*100</f>
        <v>67</v>
      </c>
    </row>
    <row r="15" spans="1:13" ht="15.75" thickBot="1" x14ac:dyDescent="0.3">
      <c r="A15" s="53">
        <f>'Placering - kvalifikation'!A11</f>
        <v>17</v>
      </c>
      <c r="B15" s="25">
        <v>4</v>
      </c>
      <c r="C15" s="8">
        <v>10</v>
      </c>
      <c r="D15" s="8">
        <v>7</v>
      </c>
      <c r="E15" s="8">
        <v>9</v>
      </c>
      <c r="F15" s="8">
        <v>9</v>
      </c>
      <c r="G15" s="8">
        <v>10</v>
      </c>
      <c r="H15" s="8">
        <v>0</v>
      </c>
      <c r="I15" s="8">
        <v>10</v>
      </c>
      <c r="J15" s="8">
        <v>8</v>
      </c>
      <c r="K15" s="87">
        <v>10</v>
      </c>
      <c r="L15" s="42">
        <f t="shared" si="0"/>
        <v>77</v>
      </c>
      <c r="M15" s="43">
        <f>(L15/E3)*100</f>
        <v>77</v>
      </c>
    </row>
    <row r="16" spans="1:13" ht="15.75" thickBot="1" x14ac:dyDescent="0.3">
      <c r="A16" s="53">
        <f>'Placering - kvalifikation'!A12</f>
        <v>18</v>
      </c>
      <c r="B16" s="25">
        <v>10</v>
      </c>
      <c r="C16" s="8">
        <v>10</v>
      </c>
      <c r="D16" s="8">
        <v>10</v>
      </c>
      <c r="E16" s="8">
        <v>2</v>
      </c>
      <c r="F16" s="8">
        <v>9</v>
      </c>
      <c r="G16" s="8">
        <v>7</v>
      </c>
      <c r="H16" s="8">
        <v>7</v>
      </c>
      <c r="I16" s="8">
        <v>10</v>
      </c>
      <c r="J16" s="8">
        <v>9</v>
      </c>
      <c r="K16" s="87">
        <v>10</v>
      </c>
      <c r="L16" s="42">
        <f t="shared" si="0"/>
        <v>84</v>
      </c>
      <c r="M16" s="43">
        <f>(L16/E3)*100</f>
        <v>84</v>
      </c>
    </row>
    <row r="17" spans="1:13" ht="15.75" thickBot="1" x14ac:dyDescent="0.3">
      <c r="A17" s="53">
        <f>'Placering - kvalifikation'!A13</f>
        <v>19</v>
      </c>
      <c r="B17" s="25">
        <v>10</v>
      </c>
      <c r="C17" s="8">
        <v>10</v>
      </c>
      <c r="D17" s="8">
        <v>10</v>
      </c>
      <c r="E17" s="8">
        <v>10</v>
      </c>
      <c r="F17" s="8">
        <v>10</v>
      </c>
      <c r="G17" s="8">
        <v>10</v>
      </c>
      <c r="H17" s="8">
        <v>10</v>
      </c>
      <c r="I17" s="8">
        <v>10</v>
      </c>
      <c r="J17" s="8">
        <v>9</v>
      </c>
      <c r="K17" s="87">
        <v>10</v>
      </c>
      <c r="L17" s="42">
        <f t="shared" si="0"/>
        <v>99</v>
      </c>
      <c r="M17" s="43">
        <f>(L17/E3)*100</f>
        <v>99</v>
      </c>
    </row>
    <row r="18" spans="1:13" ht="15.75" thickBot="1" x14ac:dyDescent="0.3">
      <c r="A18" s="53">
        <f>'Placering - kvalifikation'!A14</f>
        <v>20</v>
      </c>
      <c r="B18" s="25">
        <v>10</v>
      </c>
      <c r="C18" s="8">
        <v>8</v>
      </c>
      <c r="D18" s="8">
        <v>10</v>
      </c>
      <c r="E18" s="8">
        <v>10</v>
      </c>
      <c r="F18" s="8">
        <v>2</v>
      </c>
      <c r="G18" s="8">
        <v>10</v>
      </c>
      <c r="H18" s="8">
        <v>9</v>
      </c>
      <c r="I18" s="8">
        <v>10</v>
      </c>
      <c r="J18" s="8">
        <v>9</v>
      </c>
      <c r="K18" s="87">
        <v>10</v>
      </c>
      <c r="L18" s="42">
        <f t="shared" si="0"/>
        <v>88</v>
      </c>
      <c r="M18" s="43">
        <f>(L18/E3)*100</f>
        <v>88</v>
      </c>
    </row>
    <row r="19" spans="1:13" ht="15.75" thickBot="1" x14ac:dyDescent="0.3">
      <c r="A19" s="53">
        <f>'Placering - kvalifikation'!A15</f>
        <v>21</v>
      </c>
      <c r="B19" s="25">
        <v>10</v>
      </c>
      <c r="C19" s="8">
        <v>10</v>
      </c>
      <c r="D19" s="8">
        <v>10</v>
      </c>
      <c r="E19" s="8">
        <v>10</v>
      </c>
      <c r="F19" s="8">
        <v>9</v>
      </c>
      <c r="G19" s="8">
        <v>10</v>
      </c>
      <c r="H19" s="8">
        <v>10</v>
      </c>
      <c r="I19" s="8">
        <v>10</v>
      </c>
      <c r="J19" s="8">
        <v>10</v>
      </c>
      <c r="K19" s="87">
        <v>10</v>
      </c>
      <c r="L19" s="42">
        <f t="shared" si="0"/>
        <v>99</v>
      </c>
      <c r="M19" s="43">
        <f>(L19/E3)*100</f>
        <v>99</v>
      </c>
    </row>
    <row r="20" spans="1:13" ht="15.75" thickBot="1" x14ac:dyDescent="0.3">
      <c r="A20" s="53">
        <f>'Placering - kvalifikation'!A16</f>
        <v>22</v>
      </c>
      <c r="B20" s="25">
        <v>8</v>
      </c>
      <c r="C20" s="8">
        <v>7</v>
      </c>
      <c r="D20" s="8">
        <v>7</v>
      </c>
      <c r="E20" s="8">
        <v>5</v>
      </c>
      <c r="F20" s="8">
        <v>1</v>
      </c>
      <c r="G20" s="8">
        <v>7</v>
      </c>
      <c r="H20" s="8">
        <v>10</v>
      </c>
      <c r="I20" s="8">
        <v>10</v>
      </c>
      <c r="J20" s="8">
        <v>9</v>
      </c>
      <c r="K20" s="87">
        <v>10</v>
      </c>
      <c r="L20" s="42">
        <f t="shared" si="0"/>
        <v>74</v>
      </c>
      <c r="M20" s="43">
        <f>(L20/E3)*100</f>
        <v>74</v>
      </c>
    </row>
    <row r="21" spans="1:13" ht="15.75" thickBot="1" x14ac:dyDescent="0.3">
      <c r="A21" s="53">
        <f>'Placering - kvalifikation'!A17</f>
        <v>23</v>
      </c>
      <c r="B21" s="25">
        <v>9</v>
      </c>
      <c r="C21" s="8">
        <v>7</v>
      </c>
      <c r="D21" s="8">
        <v>10</v>
      </c>
      <c r="E21" s="8">
        <v>0</v>
      </c>
      <c r="F21" s="8">
        <v>8</v>
      </c>
      <c r="G21" s="8">
        <v>7</v>
      </c>
      <c r="H21" s="8">
        <v>0</v>
      </c>
      <c r="I21" s="8">
        <v>10</v>
      </c>
      <c r="J21" s="8">
        <v>9</v>
      </c>
      <c r="K21" s="87">
        <v>10</v>
      </c>
      <c r="L21" s="42">
        <f t="shared" si="0"/>
        <v>70</v>
      </c>
      <c r="M21" s="43">
        <f>(L21/E3)*100</f>
        <v>70</v>
      </c>
    </row>
    <row r="22" spans="1:13" ht="15.75" thickBot="1" x14ac:dyDescent="0.3">
      <c r="A22" s="53">
        <f>'Placering - kvalifikation'!A18</f>
        <v>24</v>
      </c>
      <c r="B22" s="25">
        <v>10</v>
      </c>
      <c r="C22" s="8">
        <v>1</v>
      </c>
      <c r="D22" s="8">
        <v>7</v>
      </c>
      <c r="E22" s="8">
        <v>0</v>
      </c>
      <c r="F22" s="8">
        <v>1</v>
      </c>
      <c r="G22" s="8">
        <v>7</v>
      </c>
      <c r="H22" s="8">
        <v>0</v>
      </c>
      <c r="I22" s="8">
        <v>7</v>
      </c>
      <c r="J22" s="8">
        <v>7</v>
      </c>
      <c r="K22" s="87">
        <v>0</v>
      </c>
      <c r="L22" s="42">
        <f t="shared" si="0"/>
        <v>40</v>
      </c>
      <c r="M22" s="43">
        <f>(L22/E3)*100</f>
        <v>40</v>
      </c>
    </row>
    <row r="23" spans="1:13" ht="15.75" thickBot="1" x14ac:dyDescent="0.3">
      <c r="A23" s="53">
        <f>'Placering - kvalifikation'!A19</f>
        <v>25</v>
      </c>
      <c r="B23" s="25">
        <v>10</v>
      </c>
      <c r="C23" s="8">
        <v>9</v>
      </c>
      <c r="D23" s="8">
        <v>7</v>
      </c>
      <c r="E23" s="8">
        <v>4</v>
      </c>
      <c r="F23" s="8">
        <v>8</v>
      </c>
      <c r="G23" s="8">
        <v>7</v>
      </c>
      <c r="H23" s="8">
        <v>10</v>
      </c>
      <c r="I23" s="8">
        <v>0</v>
      </c>
      <c r="J23" s="8">
        <v>8</v>
      </c>
      <c r="K23" s="87">
        <v>10</v>
      </c>
      <c r="L23" s="42">
        <f t="shared" si="0"/>
        <v>73</v>
      </c>
      <c r="M23" s="43">
        <f>(L23/E3)*100</f>
        <v>73</v>
      </c>
    </row>
    <row r="24" spans="1:13" ht="15.75" thickBot="1" x14ac:dyDescent="0.3">
      <c r="A24" s="53">
        <f>'Placering - kvalifikation'!A20</f>
        <v>26</v>
      </c>
      <c r="B24" s="25">
        <v>10</v>
      </c>
      <c r="C24" s="8">
        <v>10</v>
      </c>
      <c r="D24" s="8">
        <v>7</v>
      </c>
      <c r="E24" s="8">
        <v>6</v>
      </c>
      <c r="F24" s="8">
        <v>9</v>
      </c>
      <c r="G24" s="8">
        <v>7</v>
      </c>
      <c r="H24" s="8">
        <v>10</v>
      </c>
      <c r="I24" s="8">
        <v>10</v>
      </c>
      <c r="J24" s="8">
        <v>9</v>
      </c>
      <c r="K24" s="87">
        <v>10</v>
      </c>
      <c r="L24" s="42">
        <f t="shared" si="0"/>
        <v>88</v>
      </c>
      <c r="M24" s="43">
        <f>(L24/E3)*100</f>
        <v>88</v>
      </c>
    </row>
    <row r="25" spans="1:13" ht="15.75" thickBot="1" x14ac:dyDescent="0.3">
      <c r="A25" s="53">
        <f>'Placering - kvalifikation'!A21</f>
        <v>27</v>
      </c>
      <c r="B25" s="25">
        <v>10</v>
      </c>
      <c r="C25" s="8">
        <v>8</v>
      </c>
      <c r="D25" s="8">
        <v>7</v>
      </c>
      <c r="E25" s="8">
        <v>4</v>
      </c>
      <c r="F25" s="8">
        <v>8</v>
      </c>
      <c r="G25" s="8">
        <v>7</v>
      </c>
      <c r="H25" s="8">
        <v>9</v>
      </c>
      <c r="I25" s="8">
        <v>10</v>
      </c>
      <c r="J25" s="8">
        <v>9</v>
      </c>
      <c r="K25" s="87">
        <v>7</v>
      </c>
      <c r="L25" s="42">
        <f t="shared" si="0"/>
        <v>79</v>
      </c>
      <c r="M25" s="43">
        <f>(L25/E3)*100</f>
        <v>79</v>
      </c>
    </row>
    <row r="26" spans="1:13" ht="15.75" thickBot="1" x14ac:dyDescent="0.3">
      <c r="A26" s="53">
        <f>'Placering - kvalifikation'!A22</f>
        <v>28</v>
      </c>
      <c r="B26" s="25">
        <v>10</v>
      </c>
      <c r="C26" s="8">
        <v>8</v>
      </c>
      <c r="D26" s="8">
        <v>7</v>
      </c>
      <c r="E26" s="8">
        <v>9</v>
      </c>
      <c r="F26" s="8">
        <v>8</v>
      </c>
      <c r="G26" s="8">
        <v>7</v>
      </c>
      <c r="H26" s="8">
        <v>9</v>
      </c>
      <c r="I26" s="8">
        <v>10</v>
      </c>
      <c r="J26" s="8">
        <v>8</v>
      </c>
      <c r="K26" s="87">
        <v>7</v>
      </c>
      <c r="L26" s="42">
        <f t="shared" si="0"/>
        <v>83</v>
      </c>
      <c r="M26" s="43">
        <f>(L26/E3)*100</f>
        <v>83</v>
      </c>
    </row>
    <row r="27" spans="1:13" ht="15.75" thickBot="1" x14ac:dyDescent="0.3">
      <c r="A27" s="53">
        <f>'Placering - kvalifikation'!A23</f>
        <v>29</v>
      </c>
      <c r="B27" s="25">
        <v>10</v>
      </c>
      <c r="C27" s="8">
        <v>10</v>
      </c>
      <c r="D27" s="8">
        <v>10</v>
      </c>
      <c r="E27" s="8">
        <v>6</v>
      </c>
      <c r="F27" s="8">
        <v>5</v>
      </c>
      <c r="G27" s="8">
        <v>4</v>
      </c>
      <c r="H27" s="8">
        <v>7</v>
      </c>
      <c r="I27" s="8">
        <v>10</v>
      </c>
      <c r="J27" s="8">
        <v>9</v>
      </c>
      <c r="K27" s="87">
        <v>10</v>
      </c>
      <c r="L27" s="42">
        <f t="shared" si="0"/>
        <v>81</v>
      </c>
      <c r="M27" s="43">
        <f>(L27/E3)*100</f>
        <v>81</v>
      </c>
    </row>
    <row r="28" spans="1:13" ht="15.75" thickBot="1" x14ac:dyDescent="0.3">
      <c r="A28" s="53">
        <f>'Placering - kvalifikation'!A24</f>
        <v>30</v>
      </c>
      <c r="B28" s="25">
        <v>10</v>
      </c>
      <c r="C28" s="8">
        <v>8</v>
      </c>
      <c r="D28" s="8">
        <v>10</v>
      </c>
      <c r="E28" s="8">
        <v>9</v>
      </c>
      <c r="F28" s="8">
        <v>9</v>
      </c>
      <c r="G28" s="8">
        <v>7</v>
      </c>
      <c r="H28" s="8">
        <v>0</v>
      </c>
      <c r="I28" s="8">
        <v>10</v>
      </c>
      <c r="J28" s="8">
        <v>0</v>
      </c>
      <c r="K28" s="87">
        <v>7</v>
      </c>
      <c r="L28" s="42">
        <f t="shared" si="0"/>
        <v>70</v>
      </c>
      <c r="M28" s="43">
        <f>(L28/E3)*100</f>
        <v>70</v>
      </c>
    </row>
    <row r="29" spans="1:13" ht="15.75" thickBot="1" x14ac:dyDescent="0.3">
      <c r="A29" s="53">
        <f>'Placering - kvalifikation'!A25</f>
        <v>31</v>
      </c>
      <c r="B29" s="25">
        <v>10</v>
      </c>
      <c r="C29" s="8">
        <v>10</v>
      </c>
      <c r="D29" s="8">
        <v>7</v>
      </c>
      <c r="E29" s="8">
        <v>10</v>
      </c>
      <c r="F29" s="8">
        <v>9</v>
      </c>
      <c r="G29" s="8">
        <v>7</v>
      </c>
      <c r="H29" s="8">
        <v>0</v>
      </c>
      <c r="I29" s="8">
        <v>2</v>
      </c>
      <c r="J29" s="8">
        <v>7</v>
      </c>
      <c r="K29" s="87">
        <v>10</v>
      </c>
      <c r="L29" s="42">
        <f t="shared" si="0"/>
        <v>72</v>
      </c>
      <c r="M29" s="43">
        <f>(L29/E3)*100</f>
        <v>72</v>
      </c>
    </row>
    <row r="30" spans="1:13" ht="15.75" thickBot="1" x14ac:dyDescent="0.3">
      <c r="A30" s="53">
        <f>'Placering - kvalifikation'!A26</f>
        <v>32</v>
      </c>
      <c r="B30" s="25">
        <v>10</v>
      </c>
      <c r="C30" s="8">
        <v>10</v>
      </c>
      <c r="D30" s="8">
        <v>10</v>
      </c>
      <c r="E30" s="8">
        <v>10</v>
      </c>
      <c r="F30" s="8">
        <v>6</v>
      </c>
      <c r="G30" s="8">
        <v>10</v>
      </c>
      <c r="H30" s="8">
        <v>0</v>
      </c>
      <c r="I30" s="8">
        <v>10</v>
      </c>
      <c r="J30" s="8">
        <v>9</v>
      </c>
      <c r="K30" s="87">
        <v>7</v>
      </c>
      <c r="L30" s="42">
        <f t="shared" si="0"/>
        <v>82</v>
      </c>
      <c r="M30" s="43">
        <f>(L30/E3)*100</f>
        <v>82</v>
      </c>
    </row>
    <row r="31" spans="1:13" ht="15.75" thickBot="1" x14ac:dyDescent="0.3">
      <c r="A31" s="53">
        <f>'Placering - kvalifikation'!A27</f>
        <v>33</v>
      </c>
      <c r="B31" s="25">
        <v>0</v>
      </c>
      <c r="C31" s="8">
        <v>6</v>
      </c>
      <c r="D31" s="8">
        <v>10</v>
      </c>
      <c r="E31" s="8">
        <v>0</v>
      </c>
      <c r="F31" s="8">
        <v>0</v>
      </c>
      <c r="G31" s="8">
        <v>7</v>
      </c>
      <c r="H31" s="8">
        <v>0</v>
      </c>
      <c r="I31" s="8">
        <v>10</v>
      </c>
      <c r="J31" s="8">
        <v>0</v>
      </c>
      <c r="K31" s="87">
        <v>7</v>
      </c>
      <c r="L31" s="42">
        <f t="shared" si="0"/>
        <v>40</v>
      </c>
      <c r="M31" s="43">
        <f>(L31/E3)*100</f>
        <v>40</v>
      </c>
    </row>
    <row r="32" spans="1:13" ht="15.75" thickBot="1" x14ac:dyDescent="0.3">
      <c r="A32" s="53">
        <f>'Placering - kvalifikation'!A28</f>
        <v>34</v>
      </c>
      <c r="B32" s="25">
        <v>5</v>
      </c>
      <c r="C32" s="8">
        <v>6</v>
      </c>
      <c r="D32" s="8">
        <v>10</v>
      </c>
      <c r="E32" s="8">
        <v>0</v>
      </c>
      <c r="F32" s="8">
        <v>6</v>
      </c>
      <c r="G32" s="8">
        <v>10</v>
      </c>
      <c r="H32" s="8">
        <v>7</v>
      </c>
      <c r="I32" s="8">
        <v>10</v>
      </c>
      <c r="J32" s="8">
        <v>8</v>
      </c>
      <c r="K32" s="87">
        <v>10</v>
      </c>
      <c r="L32" s="42">
        <f t="shared" si="0"/>
        <v>72</v>
      </c>
      <c r="M32" s="43">
        <f>(L32/E3)*100</f>
        <v>72</v>
      </c>
    </row>
    <row r="33" spans="1:13" ht="15.75" thickBot="1" x14ac:dyDescent="0.3">
      <c r="A33" s="53">
        <f>'Placering - kvalifikation'!A29</f>
        <v>35</v>
      </c>
      <c r="B33" s="25">
        <v>10</v>
      </c>
      <c r="C33" s="8">
        <v>9</v>
      </c>
      <c r="D33" s="8">
        <v>7</v>
      </c>
      <c r="E33" s="8">
        <v>10</v>
      </c>
      <c r="F33" s="8">
        <v>9</v>
      </c>
      <c r="G33" s="8">
        <v>4</v>
      </c>
      <c r="H33" s="8">
        <v>9</v>
      </c>
      <c r="I33" s="8">
        <v>10</v>
      </c>
      <c r="J33" s="8">
        <v>5</v>
      </c>
      <c r="K33" s="87">
        <v>10</v>
      </c>
      <c r="L33" s="42">
        <f t="shared" si="0"/>
        <v>83</v>
      </c>
      <c r="M33" s="43">
        <f>(L33/E3)*100</f>
        <v>83</v>
      </c>
    </row>
    <row r="34" spans="1:13" ht="15.75" thickBot="1" x14ac:dyDescent="0.3">
      <c r="A34" s="53">
        <f>'Placering - kvalifikation'!A30</f>
        <v>36</v>
      </c>
      <c r="B34" s="25">
        <v>0</v>
      </c>
      <c r="C34" s="8">
        <v>9</v>
      </c>
      <c r="D34" s="8">
        <v>7</v>
      </c>
      <c r="E34" s="8">
        <v>5</v>
      </c>
      <c r="F34" s="8">
        <v>5</v>
      </c>
      <c r="G34" s="8">
        <v>7</v>
      </c>
      <c r="H34" s="8">
        <v>9</v>
      </c>
      <c r="I34" s="8">
        <v>7</v>
      </c>
      <c r="J34" s="8">
        <v>8</v>
      </c>
      <c r="K34" s="87">
        <v>7</v>
      </c>
      <c r="L34" s="42">
        <f t="shared" si="0"/>
        <v>64</v>
      </c>
      <c r="M34" s="43">
        <f>(L34/E3)*100</f>
        <v>64</v>
      </c>
    </row>
    <row r="35" spans="1:13" ht="15.75" thickBot="1" x14ac:dyDescent="0.3">
      <c r="A35" s="53">
        <f>'Placering - kvalifikation'!A31</f>
        <v>37</v>
      </c>
      <c r="B35" s="25">
        <v>10</v>
      </c>
      <c r="C35" s="8">
        <v>8</v>
      </c>
      <c r="D35" s="8">
        <v>7</v>
      </c>
      <c r="E35" s="8">
        <v>10</v>
      </c>
      <c r="F35" s="8">
        <v>6</v>
      </c>
      <c r="G35" s="8">
        <v>7</v>
      </c>
      <c r="H35" s="8">
        <v>9</v>
      </c>
      <c r="I35" s="8">
        <v>7</v>
      </c>
      <c r="J35" s="8">
        <v>9</v>
      </c>
      <c r="K35" s="87">
        <v>10</v>
      </c>
      <c r="L35" s="42">
        <f t="shared" si="0"/>
        <v>83</v>
      </c>
      <c r="M35" s="43">
        <f>(L35/E3)*100</f>
        <v>83</v>
      </c>
    </row>
    <row r="36" spans="1:13" ht="15.75" thickBot="1" x14ac:dyDescent="0.3">
      <c r="A36" s="53">
        <f>'Placering - kvalifikation'!A32</f>
        <v>38</v>
      </c>
      <c r="B36" s="25">
        <v>10</v>
      </c>
      <c r="C36" s="8">
        <v>10</v>
      </c>
      <c r="D36" s="8">
        <v>7</v>
      </c>
      <c r="E36" s="8">
        <v>0</v>
      </c>
      <c r="F36" s="8">
        <v>9</v>
      </c>
      <c r="G36" s="8">
        <v>7</v>
      </c>
      <c r="H36" s="8">
        <v>9</v>
      </c>
      <c r="I36" s="8">
        <v>10</v>
      </c>
      <c r="J36" s="8">
        <v>8</v>
      </c>
      <c r="K36" s="87">
        <v>10</v>
      </c>
      <c r="L36" s="42">
        <f t="shared" si="0"/>
        <v>80</v>
      </c>
      <c r="M36" s="43">
        <f>(L36/E3)*100</f>
        <v>80</v>
      </c>
    </row>
    <row r="37" spans="1:13" ht="15.75" thickBot="1" x14ac:dyDescent="0.3">
      <c r="A37" s="53">
        <f>'Placering - kvalifikation'!A33</f>
        <v>39</v>
      </c>
      <c r="B37" s="25">
        <v>6</v>
      </c>
      <c r="C37" s="8">
        <v>9</v>
      </c>
      <c r="D37" s="8">
        <v>10</v>
      </c>
      <c r="E37" s="8">
        <v>10</v>
      </c>
      <c r="F37" s="8">
        <v>5</v>
      </c>
      <c r="G37" s="8">
        <v>7</v>
      </c>
      <c r="H37" s="8">
        <v>9</v>
      </c>
      <c r="I37" s="8">
        <v>10</v>
      </c>
      <c r="J37" s="8">
        <v>8</v>
      </c>
      <c r="K37" s="87">
        <v>10</v>
      </c>
      <c r="L37" s="42">
        <f t="shared" si="0"/>
        <v>84</v>
      </c>
      <c r="M37" s="43">
        <f>(L37/E3)*100</f>
        <v>84</v>
      </c>
    </row>
    <row r="38" spans="1:13" ht="15.75" thickBot="1" x14ac:dyDescent="0.3">
      <c r="A38" s="53">
        <f>'Placering - kvalifikation'!A34</f>
        <v>40</v>
      </c>
      <c r="B38" s="25">
        <v>7</v>
      </c>
      <c r="C38" s="8">
        <v>10</v>
      </c>
      <c r="D38" s="8">
        <v>10</v>
      </c>
      <c r="E38" s="8">
        <v>6</v>
      </c>
      <c r="F38" s="8">
        <v>8</v>
      </c>
      <c r="G38" s="8">
        <v>10</v>
      </c>
      <c r="H38" s="8">
        <v>10</v>
      </c>
      <c r="I38" s="8">
        <v>10</v>
      </c>
      <c r="J38" s="8">
        <v>9</v>
      </c>
      <c r="K38" s="87">
        <v>10</v>
      </c>
      <c r="L38" s="42">
        <f t="shared" si="0"/>
        <v>90</v>
      </c>
      <c r="M38" s="43">
        <f>(L38/E3)*100</f>
        <v>90</v>
      </c>
    </row>
    <row r="39" spans="1:13" ht="15.75" thickBot="1" x14ac:dyDescent="0.3">
      <c r="A39" s="53">
        <f>'Placering - kvalifikation'!A35</f>
        <v>41</v>
      </c>
      <c r="B39" s="25">
        <v>10</v>
      </c>
      <c r="C39" s="8">
        <v>10</v>
      </c>
      <c r="D39" s="8">
        <v>10</v>
      </c>
      <c r="E39" s="8">
        <v>6</v>
      </c>
      <c r="F39" s="8">
        <v>6</v>
      </c>
      <c r="G39" s="8">
        <v>7</v>
      </c>
      <c r="H39" s="8">
        <v>9</v>
      </c>
      <c r="I39" s="8">
        <v>10</v>
      </c>
      <c r="J39" s="8">
        <v>5</v>
      </c>
      <c r="K39" s="87">
        <v>10</v>
      </c>
      <c r="L39" s="42">
        <f t="shared" si="0"/>
        <v>83</v>
      </c>
      <c r="M39" s="43">
        <f>(L39/E3)*100</f>
        <v>83</v>
      </c>
    </row>
    <row r="40" spans="1:13" ht="15.75" thickBot="1" x14ac:dyDescent="0.3">
      <c r="A40" s="53">
        <f>'Placering - kvalifikation'!A36</f>
        <v>42</v>
      </c>
      <c r="B40" s="25">
        <v>10</v>
      </c>
      <c r="C40" s="8">
        <v>9</v>
      </c>
      <c r="D40" s="8">
        <v>10</v>
      </c>
      <c r="E40" s="8">
        <v>6</v>
      </c>
      <c r="F40" s="8">
        <v>8</v>
      </c>
      <c r="G40" s="8">
        <v>10</v>
      </c>
      <c r="H40" s="8">
        <v>9</v>
      </c>
      <c r="I40" s="8">
        <v>10</v>
      </c>
      <c r="J40" s="8">
        <v>8</v>
      </c>
      <c r="K40" s="87">
        <v>10</v>
      </c>
      <c r="L40" s="42">
        <f t="shared" si="0"/>
        <v>90</v>
      </c>
      <c r="M40" s="43">
        <f>(L40/E3)*100</f>
        <v>90</v>
      </c>
    </row>
    <row r="41" spans="1:13" ht="15.75" thickBot="1" x14ac:dyDescent="0.3">
      <c r="A41" s="53">
        <f>'Placering - kvalifikation'!A37</f>
        <v>43</v>
      </c>
      <c r="B41" s="25">
        <v>10</v>
      </c>
      <c r="C41" s="8">
        <v>10</v>
      </c>
      <c r="D41" s="8">
        <v>7</v>
      </c>
      <c r="E41" s="8">
        <v>10</v>
      </c>
      <c r="F41" s="8">
        <v>8</v>
      </c>
      <c r="G41" s="8">
        <v>7</v>
      </c>
      <c r="H41" s="8">
        <v>10</v>
      </c>
      <c r="I41" s="8">
        <v>10</v>
      </c>
      <c r="J41" s="8">
        <v>8</v>
      </c>
      <c r="K41" s="87">
        <v>7</v>
      </c>
      <c r="L41" s="42">
        <f t="shared" si="0"/>
        <v>87</v>
      </c>
      <c r="M41" s="43">
        <f>(L41/E3)*100</f>
        <v>87</v>
      </c>
    </row>
    <row r="42" spans="1:13" ht="15.75" thickBot="1" x14ac:dyDescent="0.3">
      <c r="A42" s="53">
        <f>'Placering - kvalifikation'!A38</f>
        <v>44</v>
      </c>
      <c r="B42" s="25">
        <v>9</v>
      </c>
      <c r="C42" s="8">
        <v>9</v>
      </c>
      <c r="D42" s="8">
        <v>7</v>
      </c>
      <c r="E42" s="8">
        <v>10</v>
      </c>
      <c r="F42" s="8">
        <v>6</v>
      </c>
      <c r="G42" s="8">
        <v>10</v>
      </c>
      <c r="H42" s="8">
        <v>10</v>
      </c>
      <c r="I42" s="8">
        <v>10</v>
      </c>
      <c r="J42" s="8">
        <v>9</v>
      </c>
      <c r="K42" s="87">
        <v>10</v>
      </c>
      <c r="L42" s="42">
        <f t="shared" si="0"/>
        <v>90</v>
      </c>
      <c r="M42" s="43">
        <f>(L42/E3)*100</f>
        <v>90</v>
      </c>
    </row>
    <row r="43" spans="1:13" ht="15.75" thickBot="1" x14ac:dyDescent="0.3">
      <c r="A43" s="53">
        <f>'Placering - kvalifikation'!A39</f>
        <v>45</v>
      </c>
      <c r="B43" s="25">
        <v>10</v>
      </c>
      <c r="C43" s="8">
        <v>9</v>
      </c>
      <c r="D43" s="8">
        <v>7</v>
      </c>
      <c r="E43" s="8">
        <v>10</v>
      </c>
      <c r="F43" s="8">
        <v>9</v>
      </c>
      <c r="G43" s="8">
        <v>7</v>
      </c>
      <c r="H43" s="8">
        <v>10</v>
      </c>
      <c r="I43" s="8">
        <v>10</v>
      </c>
      <c r="J43" s="8">
        <v>5</v>
      </c>
      <c r="K43" s="87">
        <v>10</v>
      </c>
      <c r="L43" s="42">
        <f t="shared" si="0"/>
        <v>87</v>
      </c>
      <c r="M43" s="43">
        <f>(L43/E3)*100</f>
        <v>87</v>
      </c>
    </row>
    <row r="44" spans="1:13" ht="15.75" thickBot="1" x14ac:dyDescent="0.3">
      <c r="A44" s="53">
        <f>'Placering - kvalifikation'!A40</f>
        <v>46</v>
      </c>
      <c r="B44" s="25">
        <v>10</v>
      </c>
      <c r="C44" s="8">
        <v>7</v>
      </c>
      <c r="D44" s="8">
        <v>10</v>
      </c>
      <c r="E44" s="8">
        <v>10</v>
      </c>
      <c r="F44" s="8">
        <v>9</v>
      </c>
      <c r="G44" s="8">
        <v>7</v>
      </c>
      <c r="H44" s="8">
        <v>0</v>
      </c>
      <c r="I44" s="8">
        <v>7</v>
      </c>
      <c r="J44" s="8">
        <v>8</v>
      </c>
      <c r="K44" s="87">
        <v>10</v>
      </c>
      <c r="L44" s="42">
        <f t="shared" si="0"/>
        <v>78</v>
      </c>
      <c r="M44" s="43">
        <f>(L44/E3)*100</f>
        <v>78</v>
      </c>
    </row>
    <row r="45" spans="1:13" ht="15.75" thickBot="1" x14ac:dyDescent="0.3">
      <c r="A45" s="53">
        <f>'Placering - kvalifikation'!A41</f>
        <v>47</v>
      </c>
      <c r="B45" s="25">
        <v>10</v>
      </c>
      <c r="C45" s="8">
        <v>7</v>
      </c>
      <c r="D45" s="8">
        <v>7</v>
      </c>
      <c r="E45" s="8">
        <v>6</v>
      </c>
      <c r="F45" s="8">
        <v>9</v>
      </c>
      <c r="G45" s="8">
        <v>0</v>
      </c>
      <c r="H45" s="8">
        <v>0</v>
      </c>
      <c r="I45" s="8">
        <v>10</v>
      </c>
      <c r="J45" s="8">
        <v>8</v>
      </c>
      <c r="K45" s="87">
        <v>10</v>
      </c>
      <c r="L45" s="42">
        <f t="shared" si="0"/>
        <v>67</v>
      </c>
      <c r="M45" s="43">
        <f>(L45/E3)*100</f>
        <v>67</v>
      </c>
    </row>
    <row r="46" spans="1:13" ht="15.75" thickBot="1" x14ac:dyDescent="0.3">
      <c r="A46" s="53">
        <f>'Placering - kvalifikation'!A42</f>
        <v>48</v>
      </c>
      <c r="B46" s="25">
        <v>10</v>
      </c>
      <c r="C46" s="8">
        <v>10</v>
      </c>
      <c r="D46" s="8">
        <v>7</v>
      </c>
      <c r="E46" s="8">
        <v>10</v>
      </c>
      <c r="F46" s="8">
        <v>9</v>
      </c>
      <c r="G46" s="8">
        <v>7</v>
      </c>
      <c r="H46" s="8">
        <v>10</v>
      </c>
      <c r="I46" s="8">
        <v>10</v>
      </c>
      <c r="J46" s="8">
        <v>9</v>
      </c>
      <c r="K46" s="87">
        <v>10</v>
      </c>
      <c r="L46" s="42">
        <f t="shared" ref="L46:L49" si="1">SUM(B46:K46)</f>
        <v>92</v>
      </c>
      <c r="M46" s="43">
        <f>(L46/E3)*100</f>
        <v>92</v>
      </c>
    </row>
    <row r="47" spans="1:13" ht="15.75" thickBot="1" x14ac:dyDescent="0.3">
      <c r="A47" s="53">
        <f>'Placering - kvalifikation'!A43</f>
        <v>49</v>
      </c>
      <c r="B47" s="25">
        <v>10</v>
      </c>
      <c r="C47" s="8">
        <v>10</v>
      </c>
      <c r="D47" s="8">
        <v>10</v>
      </c>
      <c r="E47" s="8">
        <v>10</v>
      </c>
      <c r="F47" s="8">
        <v>6</v>
      </c>
      <c r="G47" s="8">
        <v>10</v>
      </c>
      <c r="H47" s="8">
        <v>0</v>
      </c>
      <c r="I47" s="8">
        <v>7</v>
      </c>
      <c r="J47" s="8">
        <v>9</v>
      </c>
      <c r="K47" s="87">
        <v>10</v>
      </c>
      <c r="L47" s="42">
        <f t="shared" si="1"/>
        <v>82</v>
      </c>
      <c r="M47" s="43">
        <f>(L47/E3)*100</f>
        <v>82</v>
      </c>
    </row>
    <row r="48" spans="1:13" ht="15.75" thickBot="1" x14ac:dyDescent="0.3">
      <c r="A48" s="53">
        <f>'Placering - kvalifikation'!A44</f>
        <v>50</v>
      </c>
      <c r="B48" s="25">
        <v>10</v>
      </c>
      <c r="C48" s="8">
        <v>7</v>
      </c>
      <c r="D48" s="8">
        <v>7</v>
      </c>
      <c r="E48" s="8">
        <v>2</v>
      </c>
      <c r="F48" s="8">
        <v>8</v>
      </c>
      <c r="G48" s="8">
        <v>7</v>
      </c>
      <c r="H48" s="8">
        <v>0</v>
      </c>
      <c r="I48" s="8">
        <v>4</v>
      </c>
      <c r="J48" s="8">
        <v>0</v>
      </c>
      <c r="K48" s="87">
        <v>7</v>
      </c>
      <c r="L48" s="42">
        <f t="shared" si="1"/>
        <v>52</v>
      </c>
      <c r="M48" s="43">
        <f>(L48/E3)*100</f>
        <v>52</v>
      </c>
    </row>
    <row r="49" spans="1:13" x14ac:dyDescent="0.25">
      <c r="A49" s="53">
        <f>'Placering - kvalifikation'!A45</f>
        <v>51</v>
      </c>
      <c r="B49" s="25">
        <v>10</v>
      </c>
      <c r="C49" s="8">
        <v>9</v>
      </c>
      <c r="D49" s="8">
        <v>7</v>
      </c>
      <c r="E49" s="8">
        <v>1</v>
      </c>
      <c r="F49" s="8">
        <v>9</v>
      </c>
      <c r="G49" s="8">
        <v>7</v>
      </c>
      <c r="H49" s="8">
        <v>0</v>
      </c>
      <c r="I49" s="8">
        <v>7</v>
      </c>
      <c r="J49" s="8">
        <v>5</v>
      </c>
      <c r="K49" s="87">
        <v>10</v>
      </c>
      <c r="L49" s="42">
        <f t="shared" si="1"/>
        <v>65</v>
      </c>
      <c r="M49" s="43">
        <f>(L49/E3)*100</f>
        <v>65</v>
      </c>
    </row>
  </sheetData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6"/>
    </sheetView>
  </sheetViews>
  <sheetFormatPr defaultRowHeight="15" x14ac:dyDescent="0.25"/>
  <cols>
    <col min="2" max="2" width="21" bestFit="1" customWidth="1"/>
    <col min="3" max="3" width="31.7109375" bestFit="1" customWidth="1"/>
  </cols>
  <sheetData>
    <row r="1" spans="1:5" x14ac:dyDescent="0.25">
      <c r="A1" s="109" t="s">
        <v>99</v>
      </c>
      <c r="B1" s="109" t="s">
        <v>189</v>
      </c>
      <c r="C1" s="109" t="s">
        <v>0</v>
      </c>
      <c r="D1" s="109" t="s">
        <v>190</v>
      </c>
      <c r="E1" s="109" t="s">
        <v>191</v>
      </c>
    </row>
    <row r="2" spans="1:5" x14ac:dyDescent="0.25">
      <c r="A2" s="108" t="s">
        <v>188</v>
      </c>
      <c r="B2" s="108" t="s">
        <v>141</v>
      </c>
      <c r="C2" t="s">
        <v>142</v>
      </c>
      <c r="D2" s="110">
        <v>268.33</v>
      </c>
      <c r="E2">
        <v>2</v>
      </c>
    </row>
    <row r="3" spans="1:5" x14ac:dyDescent="0.25">
      <c r="A3" s="108" t="s">
        <v>188</v>
      </c>
      <c r="B3" t="s">
        <v>139</v>
      </c>
      <c r="C3" t="s">
        <v>192</v>
      </c>
    </row>
    <row r="4" spans="1:5" x14ac:dyDescent="0.25">
      <c r="A4" s="108" t="s">
        <v>188</v>
      </c>
      <c r="B4" t="s">
        <v>125</v>
      </c>
      <c r="C4" t="s">
        <v>126</v>
      </c>
    </row>
    <row r="5" spans="1:5" x14ac:dyDescent="0.25">
      <c r="A5" s="108" t="s">
        <v>188</v>
      </c>
      <c r="B5" t="s">
        <v>123</v>
      </c>
      <c r="C5" t="s">
        <v>124</v>
      </c>
    </row>
    <row r="6" spans="1:5" x14ac:dyDescent="0.25">
      <c r="A6" s="108" t="s">
        <v>177</v>
      </c>
      <c r="B6" t="s">
        <v>127</v>
      </c>
      <c r="C6" t="s">
        <v>193</v>
      </c>
      <c r="D6" s="110">
        <v>268.33</v>
      </c>
      <c r="E6">
        <v>2</v>
      </c>
    </row>
    <row r="7" spans="1:5" x14ac:dyDescent="0.25">
      <c r="A7" s="108" t="s">
        <v>177</v>
      </c>
      <c r="B7" t="s">
        <v>129</v>
      </c>
      <c r="C7" t="s">
        <v>130</v>
      </c>
    </row>
    <row r="8" spans="1:5" x14ac:dyDescent="0.25">
      <c r="A8" s="108" t="s">
        <v>177</v>
      </c>
      <c r="B8" t="s">
        <v>194</v>
      </c>
      <c r="C8" t="s">
        <v>132</v>
      </c>
    </row>
    <row r="9" spans="1:5" x14ac:dyDescent="0.25">
      <c r="A9" s="108" t="s">
        <v>177</v>
      </c>
      <c r="B9" t="s">
        <v>133</v>
      </c>
      <c r="C9" t="s">
        <v>134</v>
      </c>
    </row>
    <row r="10" spans="1:5" x14ac:dyDescent="0.25">
      <c r="A10" s="108" t="s">
        <v>195</v>
      </c>
      <c r="B10" t="s">
        <v>147</v>
      </c>
      <c r="C10" t="s">
        <v>196</v>
      </c>
      <c r="D10" s="110">
        <v>271</v>
      </c>
      <c r="E10">
        <v>1</v>
      </c>
    </row>
    <row r="11" spans="1:5" x14ac:dyDescent="0.25">
      <c r="A11" s="108" t="s">
        <v>195</v>
      </c>
      <c r="B11" t="s">
        <v>149</v>
      </c>
      <c r="C11" t="s">
        <v>150</v>
      </c>
    </row>
    <row r="12" spans="1:5" x14ac:dyDescent="0.25">
      <c r="A12" s="108" t="s">
        <v>195</v>
      </c>
      <c r="B12" t="s">
        <v>151</v>
      </c>
      <c r="C12" t="s">
        <v>152</v>
      </c>
    </row>
    <row r="13" spans="1:5" x14ac:dyDescent="0.25">
      <c r="A13" s="108" t="s">
        <v>195</v>
      </c>
      <c r="B13" t="s">
        <v>153</v>
      </c>
      <c r="C13" t="s">
        <v>154</v>
      </c>
    </row>
    <row r="14" spans="1:5" x14ac:dyDescent="0.25">
      <c r="A14" s="108" t="s">
        <v>175</v>
      </c>
      <c r="B14" t="s">
        <v>168</v>
      </c>
      <c r="C14" t="s">
        <v>197</v>
      </c>
      <c r="D14" s="110">
        <v>250</v>
      </c>
      <c r="E14">
        <v>4</v>
      </c>
    </row>
    <row r="15" spans="1:5" x14ac:dyDescent="0.25">
      <c r="A15" s="108" t="s">
        <v>175</v>
      </c>
      <c r="B15" t="s">
        <v>170</v>
      </c>
      <c r="C15" t="s">
        <v>198</v>
      </c>
    </row>
    <row r="16" spans="1:5" x14ac:dyDescent="0.25">
      <c r="A16" s="108" t="s">
        <v>175</v>
      </c>
      <c r="B16" t="s">
        <v>121</v>
      </c>
      <c r="C16" t="s">
        <v>199</v>
      </c>
    </row>
    <row r="17" spans="1:1" x14ac:dyDescent="0.25">
      <c r="A17" s="10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Vejledning til arket</vt:lpstr>
      <vt:lpstr>Placering - individiel</vt:lpstr>
      <vt:lpstr>Placering - kvalifikation</vt:lpstr>
      <vt:lpstr>Orienteringsridt</vt:lpstr>
      <vt:lpstr>Gangartstest</vt:lpstr>
      <vt:lpstr>Forhindringsprøve</vt:lpstr>
      <vt:lpstr>Placering - D1 hold mesterskab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Stævne</dc:creator>
  <cp:lastModifiedBy>Per Ølholm</cp:lastModifiedBy>
  <cp:lastPrinted>2013-04-02T12:42:33Z</cp:lastPrinted>
  <dcterms:created xsi:type="dcterms:W3CDTF">2012-05-05T08:17:14Z</dcterms:created>
  <dcterms:modified xsi:type="dcterms:W3CDTF">2015-04-27T21:48:42Z</dcterms:modified>
</cp:coreProperties>
</file>